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hamad\Documents\Web関連_濱田家\コンテンツ\キャッシュフロー表\"/>
    </mc:Choice>
  </mc:AlternateContent>
  <xr:revisionPtr revIDLastSave="0" documentId="13_ncr:1_{5EF2AB6C-CB2B-4B7E-B6CE-F86DA0D33B2E}" xr6:coauthVersionLast="45" xr6:coauthVersionMax="45" xr10:uidLastSave="{00000000-0000-0000-0000-000000000000}"/>
  <bookViews>
    <workbookView xWindow="1125" yWindow="255" windowWidth="24045" windowHeight="14970" tabRatio="739" firstSheet="1" activeTab="1" xr2:uid="{00000000-000D-0000-FFFF-FFFF00000000}"/>
  </bookViews>
  <sheets>
    <sheet name="説明" sheetId="15" r:id="rId1"/>
    <sheet name="CF（2019年3月）" sheetId="11" r:id="rId2"/>
    <sheet name="基本生活費" sheetId="3" r:id="rId3"/>
  </sheets>
  <definedNames>
    <definedName name="_xlnm.Print_Area" localSheetId="1">'CF（2019年3月）'!$A$1:$AN$46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1" l="1"/>
  <c r="F32" i="11"/>
  <c r="F12" i="11"/>
  <c r="F15" i="11" l="1"/>
  <c r="F7" i="11" l="1"/>
  <c r="G7" i="11" s="1"/>
  <c r="H7" i="11" s="1"/>
  <c r="I7" i="11" s="1"/>
  <c r="J7" i="11" s="1"/>
  <c r="K7" i="11" s="1"/>
  <c r="L7" i="11" s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AC7" i="11" s="1"/>
  <c r="AD7" i="11" s="1"/>
  <c r="AE7" i="11" s="1"/>
  <c r="AF7" i="11" s="1"/>
  <c r="AG7" i="11" s="1"/>
  <c r="AH7" i="11" s="1"/>
  <c r="AI7" i="11" s="1"/>
  <c r="AJ7" i="11" s="1"/>
  <c r="AK7" i="11" s="1"/>
  <c r="AL7" i="11" s="1"/>
  <c r="AM7" i="11" s="1"/>
  <c r="G12" i="11" l="1"/>
  <c r="F3" i="11"/>
  <c r="G3" i="11" s="1"/>
  <c r="H3" i="11" s="1"/>
  <c r="I3" i="11" s="1"/>
  <c r="J3" i="11" s="1"/>
  <c r="K3" i="11" s="1"/>
  <c r="L3" i="11" s="1"/>
  <c r="M3" i="11" s="1"/>
  <c r="N3" i="11" s="1"/>
  <c r="O3" i="11" s="1"/>
  <c r="P3" i="11" s="1"/>
  <c r="Q3" i="11" s="1"/>
  <c r="R3" i="11" s="1"/>
  <c r="S3" i="11" s="1"/>
  <c r="T3" i="11" s="1"/>
  <c r="U3" i="11" s="1"/>
  <c r="V3" i="11" s="1"/>
  <c r="W3" i="11" s="1"/>
  <c r="X3" i="11" s="1"/>
  <c r="Y3" i="11" s="1"/>
  <c r="Z3" i="11" s="1"/>
  <c r="AA3" i="11" s="1"/>
  <c r="AB3" i="11" s="1"/>
  <c r="AC3" i="11" s="1"/>
  <c r="AD3" i="11" s="1"/>
  <c r="AE3" i="11" s="1"/>
  <c r="AF3" i="11" s="1"/>
  <c r="AG3" i="11" s="1"/>
  <c r="AH3" i="11" s="1"/>
  <c r="AI3" i="11" s="1"/>
  <c r="AJ3" i="11" s="1"/>
  <c r="AK3" i="11" s="1"/>
  <c r="AL3" i="11" s="1"/>
  <c r="AM3" i="11" s="1"/>
  <c r="L19" i="11"/>
  <c r="M19" i="11" s="1"/>
  <c r="L18" i="11"/>
  <c r="M18" i="11" s="1"/>
  <c r="N18" i="11" s="1"/>
  <c r="O18" i="11" s="1"/>
  <c r="P18" i="11" s="1"/>
  <c r="Q18" i="11" s="1"/>
  <c r="R18" i="11" s="1"/>
  <c r="S18" i="11" s="1"/>
  <c r="T18" i="11" s="1"/>
  <c r="U18" i="11" s="1"/>
  <c r="V18" i="11" s="1"/>
  <c r="W18" i="11" s="1"/>
  <c r="X18" i="11" s="1"/>
  <c r="Y18" i="11" s="1"/>
  <c r="Z18" i="11" s="1"/>
  <c r="AA18" i="11" s="1"/>
  <c r="AB18" i="11" s="1"/>
  <c r="AC18" i="11" s="1"/>
  <c r="AD18" i="11" s="1"/>
  <c r="AE18" i="11" s="1"/>
  <c r="AF18" i="11" s="1"/>
  <c r="AG18" i="11" s="1"/>
  <c r="AH18" i="11" s="1"/>
  <c r="AI18" i="11" s="1"/>
  <c r="AJ18" i="11" s="1"/>
  <c r="AK18" i="11" s="1"/>
  <c r="AL18" i="11" s="1"/>
  <c r="AM18" i="11" s="1"/>
  <c r="L17" i="11"/>
  <c r="M17" i="11" s="1"/>
  <c r="N17" i="11" s="1"/>
  <c r="O17" i="11" s="1"/>
  <c r="P17" i="11" s="1"/>
  <c r="Q17" i="11" s="1"/>
  <c r="R17" i="11" s="1"/>
  <c r="S17" i="11" s="1"/>
  <c r="T17" i="11" s="1"/>
  <c r="U17" i="11" s="1"/>
  <c r="V17" i="11" s="1"/>
  <c r="W17" i="11" s="1"/>
  <c r="X17" i="11" s="1"/>
  <c r="Y17" i="11" s="1"/>
  <c r="Z17" i="11" s="1"/>
  <c r="AA17" i="11" s="1"/>
  <c r="AB17" i="11" s="1"/>
  <c r="AC17" i="11" s="1"/>
  <c r="AD17" i="11" s="1"/>
  <c r="AE17" i="11" s="1"/>
  <c r="AF17" i="11" s="1"/>
  <c r="AG17" i="11" s="1"/>
  <c r="AH17" i="11" s="1"/>
  <c r="AI17" i="11" s="1"/>
  <c r="AJ17" i="11" s="1"/>
  <c r="AK17" i="11" s="1"/>
  <c r="AL17" i="11" s="1"/>
  <c r="AM17" i="11" s="1"/>
  <c r="O23" i="11"/>
  <c r="P23" i="11" s="1"/>
  <c r="Q23" i="11" s="1"/>
  <c r="R23" i="11" s="1"/>
  <c r="S23" i="11" s="1"/>
  <c r="T23" i="11" s="1"/>
  <c r="U23" i="11" s="1"/>
  <c r="V23" i="11" s="1"/>
  <c r="W23" i="11" s="1"/>
  <c r="X23" i="11" s="1"/>
  <c r="Y23" i="11" s="1"/>
  <c r="Z23" i="11" s="1"/>
  <c r="AA23" i="11" s="1"/>
  <c r="AB23" i="11" s="1"/>
  <c r="AC23" i="11" s="1"/>
  <c r="AD23" i="11" s="1"/>
  <c r="AE23" i="11" s="1"/>
  <c r="AF23" i="11" s="1"/>
  <c r="AG23" i="11" s="1"/>
  <c r="AH23" i="11" s="1"/>
  <c r="AI23" i="11" s="1"/>
  <c r="AJ23" i="11" s="1"/>
  <c r="AK23" i="11" s="1"/>
  <c r="AL23" i="11" s="1"/>
  <c r="AM23" i="11" s="1"/>
  <c r="O22" i="11"/>
  <c r="P22" i="11" s="1"/>
  <c r="Q22" i="11" s="1"/>
  <c r="R22" i="11" s="1"/>
  <c r="S22" i="11" s="1"/>
  <c r="T22" i="11" s="1"/>
  <c r="U22" i="11" s="1"/>
  <c r="V22" i="11" s="1"/>
  <c r="W22" i="11" s="1"/>
  <c r="X22" i="11" s="1"/>
  <c r="Y22" i="11" s="1"/>
  <c r="Z22" i="11" s="1"/>
  <c r="AA22" i="11" s="1"/>
  <c r="AB22" i="11" s="1"/>
  <c r="AC22" i="11" s="1"/>
  <c r="AD22" i="11" s="1"/>
  <c r="AE22" i="11" s="1"/>
  <c r="AF22" i="11" s="1"/>
  <c r="AG22" i="11" s="1"/>
  <c r="AH22" i="11" s="1"/>
  <c r="AI22" i="11" s="1"/>
  <c r="AJ22" i="11" s="1"/>
  <c r="AK22" i="11" s="1"/>
  <c r="AL22" i="11" s="1"/>
  <c r="AM22" i="11" s="1"/>
  <c r="O24" i="11"/>
  <c r="P24" i="11" s="1"/>
  <c r="Q24" i="11" s="1"/>
  <c r="R24" i="11" s="1"/>
  <c r="S24" i="11" s="1"/>
  <c r="T24" i="11" s="1"/>
  <c r="U24" i="11" s="1"/>
  <c r="V24" i="11" s="1"/>
  <c r="W24" i="11" s="1"/>
  <c r="X24" i="11" s="1"/>
  <c r="Y24" i="11" s="1"/>
  <c r="Z24" i="11" s="1"/>
  <c r="AA24" i="11" s="1"/>
  <c r="AB24" i="11" s="1"/>
  <c r="AC24" i="11" s="1"/>
  <c r="AD24" i="11" s="1"/>
  <c r="AE24" i="11" s="1"/>
  <c r="AF24" i="11" s="1"/>
  <c r="AG24" i="11" s="1"/>
  <c r="AH24" i="11" s="1"/>
  <c r="AI24" i="11" s="1"/>
  <c r="AJ24" i="11" s="1"/>
  <c r="AK24" i="11" s="1"/>
  <c r="AL24" i="11" s="1"/>
  <c r="AM24" i="11" s="1"/>
  <c r="G16" i="11"/>
  <c r="H16" i="11" s="1"/>
  <c r="I16" i="11" s="1"/>
  <c r="J16" i="11" s="1"/>
  <c r="F6" i="11"/>
  <c r="G6" i="11" s="1"/>
  <c r="H6" i="11" s="1"/>
  <c r="I6" i="11" s="1"/>
  <c r="J6" i="11" s="1"/>
  <c r="K6" i="11" s="1"/>
  <c r="L6" i="11"/>
  <c r="M6" i="11" s="1"/>
  <c r="N6" i="11" s="1"/>
  <c r="O6" i="11" s="1"/>
  <c r="P6" i="11" s="1"/>
  <c r="Q6" i="11" s="1"/>
  <c r="R6" i="11" s="1"/>
  <c r="S6" i="11" s="1"/>
  <c r="T6" i="11" s="1"/>
  <c r="U6" i="11" s="1"/>
  <c r="V6" i="11" s="1"/>
  <c r="W6" i="11" s="1"/>
  <c r="X6" i="11" s="1"/>
  <c r="Y6" i="11" s="1"/>
  <c r="Z6" i="11" s="1"/>
  <c r="AA6" i="11" s="1"/>
  <c r="AB6" i="11" s="1"/>
  <c r="AC6" i="11" s="1"/>
  <c r="AD6" i="11" s="1"/>
  <c r="AE6" i="11" s="1"/>
  <c r="AF6" i="11" s="1"/>
  <c r="AG6" i="11" s="1"/>
  <c r="AH6" i="11" s="1"/>
  <c r="AI6" i="11" s="1"/>
  <c r="AJ6" i="11" s="1"/>
  <c r="AK6" i="11" s="1"/>
  <c r="AL6" i="11" s="1"/>
  <c r="AM6" i="11" s="1"/>
  <c r="G2" i="11"/>
  <c r="H2" i="11"/>
  <c r="I2" i="11" s="1"/>
  <c r="J2" i="11" s="1"/>
  <c r="K2" i="11" s="1"/>
  <c r="L2" i="11" s="1"/>
  <c r="M2" i="11" s="1"/>
  <c r="N2" i="11" s="1"/>
  <c r="O2" i="11" s="1"/>
  <c r="P2" i="11" s="1"/>
  <c r="Q2" i="11" s="1"/>
  <c r="R2" i="11" s="1"/>
  <c r="S2" i="11" s="1"/>
  <c r="T2" i="11" s="1"/>
  <c r="U2" i="11" s="1"/>
  <c r="V2" i="11" s="1"/>
  <c r="W2" i="11" s="1"/>
  <c r="X2" i="11" s="1"/>
  <c r="Y2" i="11" s="1"/>
  <c r="Z2" i="11" s="1"/>
  <c r="AA2" i="11" s="1"/>
  <c r="AB2" i="11" s="1"/>
  <c r="AC2" i="11" s="1"/>
  <c r="AD2" i="11" s="1"/>
  <c r="AE2" i="11" s="1"/>
  <c r="AF2" i="11" s="1"/>
  <c r="AG2" i="11" s="1"/>
  <c r="AH2" i="11" s="1"/>
  <c r="AI2" i="11" s="1"/>
  <c r="AJ2" i="11" s="1"/>
  <c r="AK2" i="11" s="1"/>
  <c r="AL2" i="11" s="1"/>
  <c r="AM2" i="11" s="1"/>
  <c r="G28" i="3"/>
  <c r="F27" i="3"/>
  <c r="G27" i="3" s="1"/>
  <c r="G23" i="3"/>
  <c r="G22" i="3"/>
  <c r="G21" i="3"/>
  <c r="G20" i="3"/>
  <c r="G19" i="3"/>
  <c r="G18" i="3"/>
  <c r="F17" i="3"/>
  <c r="G17" i="3" s="1"/>
  <c r="G15" i="3"/>
  <c r="G14" i="3"/>
  <c r="G13" i="3"/>
  <c r="G12" i="3"/>
  <c r="F11" i="3"/>
  <c r="G11" i="3" s="1"/>
  <c r="G10" i="3"/>
  <c r="G9" i="3"/>
  <c r="G8" i="3"/>
  <c r="G7" i="3"/>
  <c r="G6" i="3"/>
  <c r="G5" i="3"/>
  <c r="G4" i="3"/>
  <c r="E10" i="3"/>
  <c r="E28" i="3"/>
  <c r="E22" i="3"/>
  <c r="E21" i="3"/>
  <c r="E20" i="3"/>
  <c r="E19" i="3"/>
  <c r="E18" i="3"/>
  <c r="E14" i="3"/>
  <c r="E13" i="3"/>
  <c r="E12" i="3"/>
  <c r="E8" i="3"/>
  <c r="E7" i="3"/>
  <c r="E9" i="3"/>
  <c r="E6" i="3"/>
  <c r="E15" i="3"/>
  <c r="V34" i="11"/>
  <c r="W34" i="11" s="1"/>
  <c r="X34" i="11" s="1"/>
  <c r="Y34" i="11"/>
  <c r="Z34" i="11" s="1"/>
  <c r="AA34" i="11" s="1"/>
  <c r="AB34" i="11" s="1"/>
  <c r="AC34" i="11" s="1"/>
  <c r="AD34" i="11" s="1"/>
  <c r="AE34" i="11" s="1"/>
  <c r="AF34" i="11" s="1"/>
  <c r="AG34" i="11" s="1"/>
  <c r="AH34" i="11" s="1"/>
  <c r="AI34" i="11" s="1"/>
  <c r="AJ34" i="11" s="1"/>
  <c r="AK34" i="11" s="1"/>
  <c r="AL34" i="11" s="1"/>
  <c r="AM34" i="11" s="1"/>
  <c r="E23" i="3"/>
  <c r="E5" i="3"/>
  <c r="E4" i="3"/>
  <c r="D27" i="3"/>
  <c r="E27" i="3"/>
  <c r="D11" i="3"/>
  <c r="E11" i="3" s="1"/>
  <c r="D17" i="3"/>
  <c r="E17" i="3" s="1"/>
  <c r="E27" i="11"/>
  <c r="E31" i="11" s="1"/>
  <c r="G33" i="3" l="1"/>
  <c r="G34" i="3" s="1"/>
  <c r="E28" i="11" s="1"/>
  <c r="F33" i="3"/>
  <c r="E33" i="3"/>
  <c r="E34" i="3" s="1"/>
  <c r="H12" i="11"/>
  <c r="D33" i="3"/>
  <c r="I12" i="11" l="1"/>
  <c r="G15" i="11"/>
  <c r="F27" i="11"/>
  <c r="E43" i="11"/>
  <c r="E44" i="11" s="1"/>
  <c r="F28" i="11"/>
  <c r="F31" i="11" l="1"/>
  <c r="F35" i="11"/>
  <c r="G28" i="11"/>
  <c r="H15" i="11"/>
  <c r="G27" i="11"/>
  <c r="J12" i="11"/>
  <c r="G35" i="11" l="1"/>
  <c r="G31" i="11"/>
  <c r="I15" i="11"/>
  <c r="H27" i="11"/>
  <c r="H28" i="11"/>
  <c r="H35" i="11" l="1"/>
  <c r="H31" i="11"/>
  <c r="H32" i="11"/>
  <c r="F43" i="11"/>
  <c r="F44" i="11" s="1"/>
  <c r="F45" i="11" s="1"/>
  <c r="I28" i="11"/>
  <c r="J15" i="11"/>
  <c r="I27" i="11"/>
  <c r="I35" i="11" l="1"/>
  <c r="I31" i="11"/>
  <c r="I32" i="11"/>
  <c r="K15" i="11"/>
  <c r="J27" i="11"/>
  <c r="J31" i="11" s="1"/>
  <c r="J28" i="11"/>
  <c r="K28" i="11" s="1"/>
  <c r="J35" i="11" l="1"/>
  <c r="J32" i="11"/>
  <c r="L15" i="11"/>
  <c r="K27" i="11"/>
  <c r="H43" i="11"/>
  <c r="H44" i="11" s="1"/>
  <c r="G43" i="11"/>
  <c r="G44" i="11" s="1"/>
  <c r="G45" i="11" s="1"/>
  <c r="K35" i="11" l="1"/>
  <c r="K32" i="11"/>
  <c r="K31" i="11"/>
  <c r="H45" i="11"/>
  <c r="L27" i="11"/>
  <c r="M15" i="11"/>
  <c r="L28" i="11"/>
  <c r="J43" i="11"/>
  <c r="J44" i="11" s="1"/>
  <c r="I43" i="11"/>
  <c r="I44" i="11" s="1"/>
  <c r="K43" i="11" l="1"/>
  <c r="K44" i="11" s="1"/>
  <c r="L32" i="11"/>
  <c r="L35" i="11"/>
  <c r="L31" i="11"/>
  <c r="I45" i="11"/>
  <c r="J45" i="11" s="1"/>
  <c r="N15" i="11"/>
  <c r="M27" i="11"/>
  <c r="M28" i="11"/>
  <c r="K45" i="11" l="1"/>
  <c r="L43" i="11"/>
  <c r="L44" i="11" s="1"/>
  <c r="M32" i="11"/>
  <c r="M35" i="11"/>
  <c r="M31" i="11"/>
  <c r="N28" i="11"/>
  <c r="O15" i="11"/>
  <c r="N27" i="11"/>
  <c r="L45" i="11" l="1"/>
  <c r="M43" i="11"/>
  <c r="M44" i="11" s="1"/>
  <c r="M45" i="11" s="1"/>
  <c r="N32" i="11"/>
  <c r="N35" i="11"/>
  <c r="N31" i="11"/>
  <c r="P15" i="11"/>
  <c r="O27" i="11"/>
  <c r="O28" i="11"/>
  <c r="N43" i="11" l="1"/>
  <c r="N44" i="11" s="1"/>
  <c r="N45" i="11" s="1"/>
  <c r="O35" i="11"/>
  <c r="O32" i="11"/>
  <c r="O31" i="11"/>
  <c r="Q15" i="11"/>
  <c r="P27" i="11"/>
  <c r="P28" i="11"/>
  <c r="O43" i="11" l="1"/>
  <c r="O44" i="11" s="1"/>
  <c r="O45" i="11" s="1"/>
  <c r="P35" i="11"/>
  <c r="P31" i="11"/>
  <c r="P32" i="11"/>
  <c r="R15" i="11"/>
  <c r="Q27" i="11"/>
  <c r="Q28" i="11"/>
  <c r="P43" i="11" l="1"/>
  <c r="P44" i="11" s="1"/>
  <c r="P45" i="11" s="1"/>
  <c r="Q31" i="11"/>
  <c r="Q35" i="11"/>
  <c r="Q32" i="11"/>
  <c r="S15" i="11"/>
  <c r="R27" i="11"/>
  <c r="R28" i="11"/>
  <c r="Q43" i="11" l="1"/>
  <c r="Q44" i="11" s="1"/>
  <c r="Q45" i="11" s="1"/>
  <c r="R31" i="11"/>
  <c r="R32" i="11"/>
  <c r="R35" i="11"/>
  <c r="S28" i="11"/>
  <c r="T15" i="11"/>
  <c r="S27" i="11"/>
  <c r="R43" i="11" l="1"/>
  <c r="R44" i="11" s="1"/>
  <c r="R45" i="11" s="1"/>
  <c r="S32" i="11"/>
  <c r="S31" i="11"/>
  <c r="S35" i="11"/>
  <c r="T28" i="11"/>
  <c r="U15" i="11"/>
  <c r="T27" i="11"/>
  <c r="S43" i="11" l="1"/>
  <c r="S44" i="11" s="1"/>
  <c r="S45" i="11" s="1"/>
  <c r="T32" i="11"/>
  <c r="T35" i="11"/>
  <c r="U35" i="11" s="1"/>
  <c r="V35" i="11" s="1"/>
  <c r="W35" i="11" s="1"/>
  <c r="X35" i="11" s="1"/>
  <c r="Y35" i="11" s="1"/>
  <c r="Z35" i="11" s="1"/>
  <c r="AA35" i="11" s="1"/>
  <c r="AB35" i="11" s="1"/>
  <c r="AC35" i="11" s="1"/>
  <c r="AD35" i="11" s="1"/>
  <c r="AE35" i="11" s="1"/>
  <c r="AF35" i="11" s="1"/>
  <c r="AG35" i="11" s="1"/>
  <c r="AH35" i="11" s="1"/>
  <c r="AI35" i="11" s="1"/>
  <c r="AJ35" i="11" s="1"/>
  <c r="AK35" i="11" s="1"/>
  <c r="AL35" i="11" s="1"/>
  <c r="AM35" i="11" s="1"/>
  <c r="T31" i="11"/>
  <c r="U28" i="11"/>
  <c r="V15" i="11"/>
  <c r="U27" i="11"/>
  <c r="U31" i="11" s="1"/>
  <c r="T43" i="11" l="1"/>
  <c r="T44" i="11" s="1"/>
  <c r="T45" i="11" s="1"/>
  <c r="W15" i="11"/>
  <c r="V27" i="11"/>
  <c r="V31" i="11" s="1"/>
  <c r="V28" i="11"/>
  <c r="U43" i="11"/>
  <c r="U44" i="11" s="1"/>
  <c r="U45" i="11" l="1"/>
  <c r="X15" i="11"/>
  <c r="W27" i="11"/>
  <c r="W31" i="11" s="1"/>
  <c r="W28" i="11"/>
  <c r="V43" i="11"/>
  <c r="V44" i="11" s="1"/>
  <c r="V45" i="11" l="1"/>
  <c r="Y15" i="11"/>
  <c r="X27" i="11"/>
  <c r="X31" i="11" s="1"/>
  <c r="W43" i="11"/>
  <c r="W44" i="11" s="1"/>
  <c r="X28" i="11"/>
  <c r="W45" i="11" l="1"/>
  <c r="Y27" i="11"/>
  <c r="Y31" i="11" s="1"/>
  <c r="Z15" i="11"/>
  <c r="Y28" i="11"/>
  <c r="X43" i="11"/>
  <c r="X44" i="11" s="1"/>
  <c r="X45" i="11" l="1"/>
  <c r="Y43" i="11"/>
  <c r="Y44" i="11" s="1"/>
  <c r="Z28" i="11"/>
  <c r="AA15" i="11"/>
  <c r="Z27" i="11"/>
  <c r="Z31" i="11" s="1"/>
  <c r="AA27" i="11" l="1"/>
  <c r="AA31" i="11" s="1"/>
  <c r="AB15" i="11"/>
  <c r="Y45" i="11"/>
  <c r="AA28" i="11"/>
  <c r="Z43" i="11"/>
  <c r="Z44" i="11" s="1"/>
  <c r="AC15" i="11" l="1"/>
  <c r="AB27" i="11"/>
  <c r="AA43" i="11"/>
  <c r="AA44" i="11" s="1"/>
  <c r="AB28" i="11"/>
  <c r="Z45" i="11"/>
  <c r="AA45" i="11" l="1"/>
  <c r="AC28" i="11"/>
  <c r="AB31" i="11"/>
  <c r="AB43" i="11" s="1"/>
  <c r="AB44" i="11" s="1"/>
  <c r="AD15" i="11"/>
  <c r="AC27" i="11"/>
  <c r="AB45" i="11" l="1"/>
  <c r="AE15" i="11"/>
  <c r="AD27" i="11"/>
  <c r="AD31" i="11" s="1"/>
  <c r="AD28" i="11"/>
  <c r="AC31" i="11"/>
  <c r="AC43" i="11" s="1"/>
  <c r="AC44" i="11" s="1"/>
  <c r="AC45" i="11" l="1"/>
  <c r="AE28" i="11"/>
  <c r="AD43" i="11"/>
  <c r="AD44" i="11" s="1"/>
  <c r="AF15" i="11"/>
  <c r="AE27" i="11"/>
  <c r="AE31" i="11" s="1"/>
  <c r="AD45" i="11" l="1"/>
  <c r="AG15" i="11"/>
  <c r="AF27" i="11"/>
  <c r="AF31" i="11" s="1"/>
  <c r="AF28" i="11"/>
  <c r="AE43" i="11"/>
  <c r="AE44" i="11" s="1"/>
  <c r="AE45" i="11" l="1"/>
  <c r="AG28" i="11"/>
  <c r="AF43" i="11"/>
  <c r="AF44" i="11" s="1"/>
  <c r="AH15" i="11"/>
  <c r="AG27" i="11"/>
  <c r="AG31" i="11" s="1"/>
  <c r="AF45" i="11" l="1"/>
  <c r="AI15" i="11"/>
  <c r="AH27" i="11"/>
  <c r="AH31" i="11" s="1"/>
  <c r="AH28" i="11"/>
  <c r="AG43" i="11"/>
  <c r="AG44" i="11" s="1"/>
  <c r="AG45" i="11" l="1"/>
  <c r="AI28" i="11"/>
  <c r="AH43" i="11"/>
  <c r="AH44" i="11" s="1"/>
  <c r="AJ15" i="11"/>
  <c r="AI27" i="11"/>
  <c r="AI31" i="11" s="1"/>
  <c r="AH45" i="11" l="1"/>
  <c r="AK15" i="11"/>
  <c r="AJ27" i="11"/>
  <c r="AJ31" i="11" s="1"/>
  <c r="AJ28" i="11"/>
  <c r="AI43" i="11"/>
  <c r="AI44" i="11" s="1"/>
  <c r="AI45" i="11" l="1"/>
  <c r="AK28" i="11"/>
  <c r="AJ43" i="11"/>
  <c r="AJ44" i="11" s="1"/>
  <c r="AL15" i="11"/>
  <c r="AK27" i="11"/>
  <c r="AJ45" i="11" l="1"/>
  <c r="AK31" i="11"/>
  <c r="AK43" i="11" s="1"/>
  <c r="AK44" i="11" s="1"/>
  <c r="AM15" i="11"/>
  <c r="AM27" i="11" s="1"/>
  <c r="AL27" i="11"/>
  <c r="AL28" i="11"/>
  <c r="AK45" i="11" l="1"/>
  <c r="AL31" i="11"/>
  <c r="AL43" i="11" s="1"/>
  <c r="AL44" i="11" s="1"/>
  <c r="AL45" i="11" s="1"/>
  <c r="AM28" i="11"/>
  <c r="AM31" i="11"/>
  <c r="AM43" i="11" l="1"/>
  <c r="AM44" i="11" s="1"/>
  <c r="AM45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濱田英幸</author>
  </authors>
  <commentList>
    <comment ref="D28" authorId="0" shapeId="0" xr:uid="{00000000-0006-0000-0100-000001000000}">
      <text>
        <r>
          <rPr>
            <sz val="14"/>
            <color indexed="81"/>
            <rFont val="ＭＳ Ｐゴシック"/>
            <family val="3"/>
            <charset val="128"/>
          </rPr>
          <t>毎年1%アップ</t>
        </r>
      </text>
    </comment>
    <comment ref="K28" authorId="0" shapeId="0" xr:uid="{00000000-0006-0000-0100-000002000000}">
      <text>
        <r>
          <rPr>
            <sz val="14"/>
            <color indexed="81"/>
            <rFont val="ＭＳ Ｐゴシック"/>
            <family val="3"/>
            <charset val="128"/>
          </rPr>
          <t>定年後生活費X0.7</t>
        </r>
      </text>
    </comment>
    <comment ref="D45" authorId="0" shapeId="0" xr:uid="{00000000-0006-0000-0100-000003000000}">
      <text>
        <r>
          <rPr>
            <sz val="14"/>
            <color indexed="81"/>
            <rFont val="ＭＳ Ｐゴシック"/>
            <family val="3"/>
            <charset val="128"/>
          </rPr>
          <t xml:space="preserve">運用利率2%
</t>
        </r>
      </text>
    </comment>
    <comment ref="E45" authorId="0" shapeId="0" xr:uid="{00000000-0006-0000-0100-000004000000}">
      <text>
        <r>
          <rPr>
            <sz val="14"/>
            <color indexed="81"/>
            <rFont val="ＭＳ Ｐゴシック"/>
            <family val="3"/>
            <charset val="128"/>
          </rPr>
          <t>現状の貯蓄額</t>
        </r>
      </text>
    </comment>
  </commentList>
</comments>
</file>

<file path=xl/sharedStrings.xml><?xml version="1.0" encoding="utf-8"?>
<sst xmlns="http://schemas.openxmlformats.org/spreadsheetml/2006/main" count="166" uniqueCount="143">
  <si>
    <t>その他の収入</t>
    <rPh sb="2" eb="3">
      <t>タ</t>
    </rPh>
    <rPh sb="4" eb="6">
      <t>シュウニュウ</t>
    </rPh>
    <phoneticPr fontId="3"/>
  </si>
  <si>
    <t>家族
構成</t>
    <rPh sb="0" eb="2">
      <t>カゾク</t>
    </rPh>
    <rPh sb="3" eb="5">
      <t>コウセイ</t>
    </rPh>
    <phoneticPr fontId="3"/>
  </si>
  <si>
    <t>収入合計</t>
    <rPh sb="0" eb="2">
      <t>シュウニュウ</t>
    </rPh>
    <rPh sb="2" eb="4">
      <t>ゴウケイ</t>
    </rPh>
    <phoneticPr fontId="3"/>
  </si>
  <si>
    <t>変動率
運用利率
（％）</t>
    <rPh sb="0" eb="2">
      <t>ヘンドウ</t>
    </rPh>
    <rPh sb="2" eb="3">
      <t>リツ</t>
    </rPh>
    <rPh sb="4" eb="6">
      <t>ウンヨウ</t>
    </rPh>
    <rPh sb="6" eb="8">
      <t>リリツ</t>
    </rPh>
    <phoneticPr fontId="3"/>
  </si>
  <si>
    <t>基本生活費</t>
    <rPh sb="0" eb="2">
      <t>キホン</t>
    </rPh>
    <rPh sb="2" eb="5">
      <t>セイカツヒ</t>
    </rPh>
    <phoneticPr fontId="3"/>
  </si>
  <si>
    <t>住宅ローン</t>
    <rPh sb="0" eb="2">
      <t>ジュウタク</t>
    </rPh>
    <phoneticPr fontId="3"/>
  </si>
  <si>
    <t>一時的な支出（車購入）</t>
    <rPh sb="0" eb="3">
      <t>イチジテキ</t>
    </rPh>
    <rPh sb="4" eb="6">
      <t>シシュツ</t>
    </rPh>
    <rPh sb="7" eb="8">
      <t>クルマ</t>
    </rPh>
    <rPh sb="8" eb="10">
      <t>コウニュウ</t>
    </rPh>
    <phoneticPr fontId="3"/>
  </si>
  <si>
    <t>支出合計</t>
    <rPh sb="0" eb="2">
      <t>シシュツ</t>
    </rPh>
    <rPh sb="2" eb="4">
      <t>ゴウケイ</t>
    </rPh>
    <phoneticPr fontId="3"/>
  </si>
  <si>
    <t>年間収支</t>
    <rPh sb="0" eb="2">
      <t>ネンカン</t>
    </rPh>
    <rPh sb="2" eb="4">
      <t>シュウシ</t>
    </rPh>
    <phoneticPr fontId="3"/>
  </si>
  <si>
    <t>貯蓄残高</t>
    <rPh sb="0" eb="2">
      <t>チョチク</t>
    </rPh>
    <rPh sb="2" eb="4">
      <t>ザンダカ</t>
    </rPh>
    <phoneticPr fontId="3"/>
  </si>
  <si>
    <t>（単位：万円）</t>
    <rPh sb="1" eb="3">
      <t>タンイ</t>
    </rPh>
    <rPh sb="4" eb="5">
      <t>マン</t>
    </rPh>
    <rPh sb="5" eb="6">
      <t>エン</t>
    </rPh>
    <phoneticPr fontId="3"/>
  </si>
  <si>
    <t>ライフイベント</t>
    <phoneticPr fontId="3"/>
  </si>
  <si>
    <t>―</t>
    <phoneticPr fontId="3"/>
  </si>
  <si>
    <t>車の買換え</t>
    <phoneticPr fontId="3"/>
  </si>
  <si>
    <t>ますみのパート収入</t>
    <rPh sb="7" eb="9">
      <t>シュウニュウ</t>
    </rPh>
    <phoneticPr fontId="3"/>
  </si>
  <si>
    <t>定年</t>
    <rPh sb="0" eb="2">
      <t>テイネン</t>
    </rPh>
    <phoneticPr fontId="3"/>
  </si>
  <si>
    <t>計</t>
    <rPh sb="0" eb="1">
      <t>ケイ</t>
    </rPh>
    <phoneticPr fontId="3"/>
  </si>
  <si>
    <t>個人年金</t>
    <rPh sb="0" eb="2">
      <t>コジン</t>
    </rPh>
    <rPh sb="2" eb="4">
      <t>ネンキン</t>
    </rPh>
    <phoneticPr fontId="3"/>
  </si>
  <si>
    <t>項目</t>
    <rPh sb="0" eb="2">
      <t>コウモク</t>
    </rPh>
    <phoneticPr fontId="3"/>
  </si>
  <si>
    <t>備考</t>
    <rPh sb="0" eb="2">
      <t>ビコウ</t>
    </rPh>
    <phoneticPr fontId="3"/>
  </si>
  <si>
    <t>食費</t>
    <rPh sb="0" eb="2">
      <t>ショクヒ</t>
    </rPh>
    <phoneticPr fontId="3"/>
  </si>
  <si>
    <t>光熱費</t>
    <rPh sb="0" eb="3">
      <t>コウネツヒ</t>
    </rPh>
    <phoneticPr fontId="3"/>
  </si>
  <si>
    <t>医療費</t>
    <rPh sb="0" eb="3">
      <t>イリョウヒ</t>
    </rPh>
    <phoneticPr fontId="3"/>
  </si>
  <si>
    <t>ケーブル電話</t>
    <rPh sb="4" eb="6">
      <t>デンワ</t>
    </rPh>
    <phoneticPr fontId="3"/>
  </si>
  <si>
    <t>インターネット</t>
    <phoneticPr fontId="3"/>
  </si>
  <si>
    <t>電気</t>
    <rPh sb="0" eb="2">
      <t>デンキ</t>
    </rPh>
    <phoneticPr fontId="3"/>
  </si>
  <si>
    <t>ガス</t>
    <phoneticPr fontId="3"/>
  </si>
  <si>
    <t>水道</t>
    <rPh sb="0" eb="2">
      <t>スイドウ</t>
    </rPh>
    <phoneticPr fontId="3"/>
  </si>
  <si>
    <t>その他</t>
    <rPh sb="2" eb="3">
      <t>タ</t>
    </rPh>
    <phoneticPr fontId="3"/>
  </si>
  <si>
    <t>月</t>
    <rPh sb="0" eb="1">
      <t>ツキ</t>
    </rPh>
    <phoneticPr fontId="3"/>
  </si>
  <si>
    <t>年間</t>
    <rPh sb="0" eb="2">
      <t>ネンカン</t>
    </rPh>
    <phoneticPr fontId="3"/>
  </si>
  <si>
    <t>固定資産税</t>
    <rPh sb="0" eb="2">
      <t>コテイ</t>
    </rPh>
    <rPh sb="2" eb="5">
      <t>シサンゼイ</t>
    </rPh>
    <phoneticPr fontId="3"/>
  </si>
  <si>
    <t>自動車税</t>
    <rPh sb="0" eb="3">
      <t>ジドウシャ</t>
    </rPh>
    <rPh sb="3" eb="4">
      <t>ゼイ</t>
    </rPh>
    <phoneticPr fontId="3"/>
  </si>
  <si>
    <t>携帯電話</t>
    <rPh sb="0" eb="2">
      <t>ケイタイ</t>
    </rPh>
    <rPh sb="2" eb="4">
      <t>デンワ</t>
    </rPh>
    <phoneticPr fontId="3"/>
  </si>
  <si>
    <t>車検</t>
    <rPh sb="0" eb="2">
      <t>シャケン</t>
    </rPh>
    <phoneticPr fontId="3"/>
  </si>
  <si>
    <t>ケーブルTV</t>
    <phoneticPr fontId="3"/>
  </si>
  <si>
    <t>【基本生活費】</t>
    <rPh sb="1" eb="3">
      <t>キホン</t>
    </rPh>
    <rPh sb="3" eb="6">
      <t>セイカツヒ</t>
    </rPh>
    <phoneticPr fontId="3"/>
  </si>
  <si>
    <t>交際費</t>
    <rPh sb="0" eb="2">
      <t>コウサイ</t>
    </rPh>
    <rPh sb="2" eb="3">
      <t>ヒ</t>
    </rPh>
    <phoneticPr fontId="3"/>
  </si>
  <si>
    <t>一時的な支出（家補修）</t>
    <rPh sb="0" eb="3">
      <t>イチジテキ</t>
    </rPh>
    <rPh sb="4" eb="6">
      <t>シシュツ</t>
    </rPh>
    <rPh sb="7" eb="8">
      <t>イエ</t>
    </rPh>
    <rPh sb="8" eb="10">
      <t>ホシュウ</t>
    </rPh>
    <phoneticPr fontId="3"/>
  </si>
  <si>
    <t>一時的な支出（車検）</t>
    <rPh sb="0" eb="3">
      <t>イチジテキ</t>
    </rPh>
    <rPh sb="4" eb="6">
      <t>シシュツ</t>
    </rPh>
    <rPh sb="7" eb="9">
      <t>シャケン</t>
    </rPh>
    <phoneticPr fontId="3"/>
  </si>
  <si>
    <t>車検</t>
    <rPh sb="0" eb="2">
      <t>シャケン</t>
    </rPh>
    <phoneticPr fontId="3"/>
  </si>
  <si>
    <t>孫誕生</t>
    <rPh sb="0" eb="1">
      <t>マゴ</t>
    </rPh>
    <rPh sb="1" eb="3">
      <t>タンジョウ</t>
    </rPh>
    <phoneticPr fontId="3"/>
  </si>
  <si>
    <t>一時的な支出（結婚補助、お祝い等）</t>
    <rPh sb="0" eb="3">
      <t>イチジテキ</t>
    </rPh>
    <rPh sb="4" eb="6">
      <t>シシュツ</t>
    </rPh>
    <rPh sb="7" eb="9">
      <t>ケッコン</t>
    </rPh>
    <rPh sb="9" eb="11">
      <t>ホジョ</t>
    </rPh>
    <rPh sb="13" eb="14">
      <t>イワ</t>
    </rPh>
    <rPh sb="15" eb="16">
      <t>トウ</t>
    </rPh>
    <phoneticPr fontId="3"/>
  </si>
  <si>
    <t>適当</t>
    <rPh sb="0" eb="2">
      <t>テキトウ</t>
    </rPh>
    <phoneticPr fontId="3"/>
  </si>
  <si>
    <t>死亡時：消滅</t>
    <rPh sb="0" eb="2">
      <t>シボウ</t>
    </rPh>
    <rPh sb="2" eb="3">
      <t>ジ</t>
    </rPh>
    <rPh sb="4" eb="6">
      <t>ショウメツ</t>
    </rPh>
    <phoneticPr fontId="3"/>
  </si>
  <si>
    <t>社会保険料：国民健康保険</t>
    <rPh sb="0" eb="2">
      <t>シャカイ</t>
    </rPh>
    <rPh sb="2" eb="4">
      <t>ホケン</t>
    </rPh>
    <rPh sb="4" eb="5">
      <t>リョウ</t>
    </rPh>
    <rPh sb="6" eb="8">
      <t>コクミン</t>
    </rPh>
    <rPh sb="8" eb="10">
      <t>ケンコウ</t>
    </rPh>
    <rPh sb="10" eb="12">
      <t>ホケン</t>
    </rPh>
    <phoneticPr fontId="3"/>
  </si>
  <si>
    <t>その他</t>
    <rPh sb="2" eb="3">
      <t>タ</t>
    </rPh>
    <phoneticPr fontId="3"/>
  </si>
  <si>
    <t>その他租税公課</t>
    <rPh sb="2" eb="3">
      <t>タ</t>
    </rPh>
    <rPh sb="3" eb="5">
      <t>ソゼイ</t>
    </rPh>
    <rPh sb="5" eb="7">
      <t>コウカ</t>
    </rPh>
    <phoneticPr fontId="3"/>
  </si>
  <si>
    <t>教育・娯楽費</t>
    <rPh sb="0" eb="2">
      <t>キョウイク</t>
    </rPh>
    <rPh sb="3" eb="6">
      <t>ゴラクヒ</t>
    </rPh>
    <phoneticPr fontId="3"/>
  </si>
  <si>
    <t>交通・通信費</t>
    <rPh sb="0" eb="2">
      <t>コウツウ</t>
    </rPh>
    <rPh sb="3" eb="6">
      <t>ツウシンヒ</t>
    </rPh>
    <phoneticPr fontId="3"/>
  </si>
  <si>
    <t>交通費</t>
    <rPh sb="0" eb="3">
      <t>コウツウヒ</t>
    </rPh>
    <phoneticPr fontId="3"/>
  </si>
  <si>
    <t>家具・家事用品費</t>
    <rPh sb="0" eb="2">
      <t>カグ</t>
    </rPh>
    <rPh sb="3" eb="6">
      <t>カジヨウ</t>
    </rPh>
    <rPh sb="6" eb="7">
      <t>ヒン</t>
    </rPh>
    <rPh sb="7" eb="8">
      <t>ヒ</t>
    </rPh>
    <phoneticPr fontId="3"/>
  </si>
  <si>
    <t>被服・履物費</t>
    <rPh sb="0" eb="2">
      <t>ヒフク</t>
    </rPh>
    <rPh sb="3" eb="5">
      <t>ハキモノ</t>
    </rPh>
    <rPh sb="5" eb="6">
      <t>ヒ</t>
    </rPh>
    <phoneticPr fontId="3"/>
  </si>
  <si>
    <t>含.ガソリン代</t>
    <rPh sb="0" eb="1">
      <t>ガン</t>
    </rPh>
    <rPh sb="6" eb="7">
      <t>ダイ</t>
    </rPh>
    <phoneticPr fontId="3"/>
  </si>
  <si>
    <t>灯油</t>
    <rPh sb="0" eb="2">
      <t>トウユ</t>
    </rPh>
    <phoneticPr fontId="3"/>
  </si>
  <si>
    <t>6か月間</t>
    <rPh sb="2" eb="3">
      <t>ゲツ</t>
    </rPh>
    <rPh sb="3" eb="4">
      <t>カン</t>
    </rPh>
    <phoneticPr fontId="3"/>
  </si>
  <si>
    <t>年間</t>
    <rPh sb="0" eb="2">
      <t>ネンカン</t>
    </rPh>
    <phoneticPr fontId="3"/>
  </si>
  <si>
    <t>保険料</t>
    <rPh sb="0" eb="2">
      <t>ホケン</t>
    </rPh>
    <rPh sb="2" eb="3">
      <t>リョウ</t>
    </rPh>
    <phoneticPr fontId="3"/>
  </si>
  <si>
    <t>生命、火災、車等</t>
    <rPh sb="0" eb="2">
      <t>セイメイ</t>
    </rPh>
    <rPh sb="3" eb="5">
      <t>カサイ</t>
    </rPh>
    <rPh sb="6" eb="7">
      <t>クルマ</t>
    </rPh>
    <rPh sb="7" eb="8">
      <t>トウ</t>
    </rPh>
    <phoneticPr fontId="3"/>
  </si>
  <si>
    <t>見直し後</t>
    <rPh sb="0" eb="2">
      <t>ミナオ</t>
    </rPh>
    <rPh sb="3" eb="4">
      <t>ゴ</t>
    </rPh>
    <phoneticPr fontId="3"/>
  </si>
  <si>
    <t>入力：緑色</t>
    <rPh sb="0" eb="2">
      <t>ニュウリョク</t>
    </rPh>
    <rPh sb="3" eb="5">
      <t>ミドリイロ</t>
    </rPh>
    <phoneticPr fontId="3"/>
  </si>
  <si>
    <t>死亡時：遺族年金約3/4</t>
    <rPh sb="0" eb="2">
      <t>シボウ</t>
    </rPh>
    <rPh sb="2" eb="3">
      <t>ジ</t>
    </rPh>
    <rPh sb="4" eb="6">
      <t>イゾク</t>
    </rPh>
    <rPh sb="6" eb="8">
      <t>ネンキン</t>
    </rPh>
    <rPh sb="8" eb="9">
      <t>ヤク</t>
    </rPh>
    <phoneticPr fontId="3"/>
  </si>
  <si>
    <t>一時的な支出（旅行）</t>
    <rPh sb="0" eb="3">
      <t>イチジテキ</t>
    </rPh>
    <rPh sb="4" eb="6">
      <t>シシュツ</t>
    </rPh>
    <rPh sb="7" eb="9">
      <t>リョコウ</t>
    </rPh>
    <phoneticPr fontId="3"/>
  </si>
  <si>
    <t>社会保険料：後期高齢者医療制度</t>
    <rPh sb="0" eb="2">
      <t>シャカイ</t>
    </rPh>
    <rPh sb="2" eb="4">
      <t>ホケン</t>
    </rPh>
    <rPh sb="4" eb="5">
      <t>リョウ</t>
    </rPh>
    <rPh sb="6" eb="8">
      <t>コウキ</t>
    </rPh>
    <rPh sb="8" eb="11">
      <t>コウレイシャ</t>
    </rPh>
    <rPh sb="11" eb="13">
      <t>イリョウ</t>
    </rPh>
    <rPh sb="13" eb="15">
      <t>セイド</t>
    </rPh>
    <phoneticPr fontId="3"/>
  </si>
  <si>
    <t>退職金(一時金、個人年金分を含む）</t>
    <rPh sb="0" eb="3">
      <t>タイショクキン</t>
    </rPh>
    <rPh sb="4" eb="7">
      <t>イチジキン</t>
    </rPh>
    <rPh sb="8" eb="10">
      <t>コジン</t>
    </rPh>
    <rPh sb="10" eb="12">
      <t>ネンキン</t>
    </rPh>
    <rPh sb="12" eb="13">
      <t>ブン</t>
    </rPh>
    <rPh sb="14" eb="15">
      <t>フク</t>
    </rPh>
    <phoneticPr fontId="3"/>
  </si>
  <si>
    <t>年間：土地・家屋</t>
    <rPh sb="0" eb="2">
      <t>ネンカン</t>
    </rPh>
    <rPh sb="3" eb="5">
      <t>トチ</t>
    </rPh>
    <rPh sb="6" eb="8">
      <t>カオク</t>
    </rPh>
    <phoneticPr fontId="3"/>
  </si>
  <si>
    <t>見直し前（現状）</t>
    <rPh sb="0" eb="2">
      <t>ミナオ</t>
    </rPh>
    <rPh sb="3" eb="4">
      <t>マエ</t>
    </rPh>
    <rPh sb="5" eb="7">
      <t>ゲンジョウ</t>
    </rPh>
    <phoneticPr fontId="3"/>
  </si>
  <si>
    <t>（夫）　　※その年で何歳になるか</t>
    <rPh sb="1" eb="2">
      <t>オット</t>
    </rPh>
    <rPh sb="8" eb="9">
      <t>トシ</t>
    </rPh>
    <rPh sb="10" eb="12">
      <t>ナンサイ</t>
    </rPh>
    <phoneticPr fontId="3"/>
  </si>
  <si>
    <t>（妻）　※その年で何歳になるか</t>
    <rPh sb="1" eb="2">
      <t>ツマ</t>
    </rPh>
    <phoneticPr fontId="3"/>
  </si>
  <si>
    <t>（子供）　　※その年で何歳になるか</t>
    <rPh sb="1" eb="3">
      <t>コドモ</t>
    </rPh>
    <phoneticPr fontId="3"/>
  </si>
  <si>
    <t>子供結婚</t>
    <rPh sb="0" eb="2">
      <t>コドモ</t>
    </rPh>
    <rPh sb="2" eb="4">
      <t>ケッコン</t>
    </rPh>
    <phoneticPr fontId="3"/>
  </si>
  <si>
    <t>夫の給与収入</t>
    <rPh sb="0" eb="1">
      <t>オット</t>
    </rPh>
    <rPh sb="2" eb="4">
      <t>キュウヨ</t>
    </rPh>
    <rPh sb="4" eb="6">
      <t>シュウニュウ</t>
    </rPh>
    <phoneticPr fontId="3"/>
  </si>
  <si>
    <t>夫：年金（基礎年金）</t>
    <rPh sb="0" eb="1">
      <t>オット</t>
    </rPh>
    <rPh sb="2" eb="4">
      <t>ネンキン</t>
    </rPh>
    <rPh sb="5" eb="7">
      <t>キソ</t>
    </rPh>
    <rPh sb="7" eb="9">
      <t>ネンキン</t>
    </rPh>
    <phoneticPr fontId="3"/>
  </si>
  <si>
    <t>夫：年金（厚生年金、比例報酬分）</t>
    <rPh sb="2" eb="4">
      <t>ネンキン</t>
    </rPh>
    <rPh sb="5" eb="7">
      <t>コウセイ</t>
    </rPh>
    <rPh sb="7" eb="9">
      <t>ネンキン</t>
    </rPh>
    <rPh sb="10" eb="12">
      <t>ヒレイ</t>
    </rPh>
    <rPh sb="12" eb="14">
      <t>ホウシュウ</t>
    </rPh>
    <rPh sb="14" eb="15">
      <t>ブン</t>
    </rPh>
    <phoneticPr fontId="3"/>
  </si>
  <si>
    <t>夫：年金（加給年金）</t>
    <rPh sb="0" eb="1">
      <t>オット</t>
    </rPh>
    <rPh sb="2" eb="4">
      <t>ネンキン</t>
    </rPh>
    <rPh sb="5" eb="7">
      <t>カキュウ</t>
    </rPh>
    <rPh sb="7" eb="9">
      <t>ネンキン</t>
    </rPh>
    <phoneticPr fontId="3"/>
  </si>
  <si>
    <t>夫：年金（在職老齢年金）</t>
    <rPh sb="2" eb="4">
      <t>ネンキン</t>
    </rPh>
    <rPh sb="5" eb="7">
      <t>ザイショク</t>
    </rPh>
    <rPh sb="7" eb="9">
      <t>ロウレイ</t>
    </rPh>
    <rPh sb="9" eb="11">
      <t>ネンキン</t>
    </rPh>
    <phoneticPr fontId="3"/>
  </si>
  <si>
    <t>夫：高年齢雇用継続給付金</t>
    <rPh sb="2" eb="5">
      <t>コウネンレイ</t>
    </rPh>
    <rPh sb="5" eb="7">
      <t>コヨウ</t>
    </rPh>
    <rPh sb="7" eb="9">
      <t>ケイゾク</t>
    </rPh>
    <rPh sb="9" eb="11">
      <t>キュウフ</t>
    </rPh>
    <rPh sb="11" eb="12">
      <t>キン</t>
    </rPh>
    <phoneticPr fontId="3"/>
  </si>
  <si>
    <t>妻：年金（基礎年金）</t>
    <rPh sb="0" eb="1">
      <t>ツマ</t>
    </rPh>
    <rPh sb="2" eb="4">
      <t>ネンキン</t>
    </rPh>
    <rPh sb="5" eb="7">
      <t>キソ</t>
    </rPh>
    <rPh sb="7" eb="9">
      <t>ネンキン</t>
    </rPh>
    <phoneticPr fontId="3"/>
  </si>
  <si>
    <t>妻：年金（振替加算）</t>
    <rPh sb="2" eb="4">
      <t>ネンキン</t>
    </rPh>
    <rPh sb="5" eb="7">
      <t>フリカエ</t>
    </rPh>
    <rPh sb="7" eb="9">
      <t>カサン</t>
    </rPh>
    <phoneticPr fontId="3"/>
  </si>
  <si>
    <t>妻分の厚生or共済年金があれば</t>
    <rPh sb="0" eb="1">
      <t>ツマ</t>
    </rPh>
    <rPh sb="1" eb="2">
      <t>ブン</t>
    </rPh>
    <rPh sb="3" eb="5">
      <t>コウセイ</t>
    </rPh>
    <rPh sb="7" eb="9">
      <t>キョウサイ</t>
    </rPh>
    <rPh sb="9" eb="11">
      <t>ネンキン</t>
    </rPh>
    <phoneticPr fontId="3"/>
  </si>
  <si>
    <t>個人年金分があれば</t>
    <rPh sb="0" eb="2">
      <t>コジン</t>
    </rPh>
    <rPh sb="2" eb="4">
      <t>ネンキン</t>
    </rPh>
    <rPh sb="4" eb="5">
      <t>ブン</t>
    </rPh>
    <phoneticPr fontId="3"/>
  </si>
  <si>
    <t>親戚A結婚</t>
    <rPh sb="0" eb="2">
      <t>シンセキ</t>
    </rPh>
    <rPh sb="3" eb="5">
      <t>ケッコン</t>
    </rPh>
    <phoneticPr fontId="3"/>
  </si>
  <si>
    <t>親戚B結婚</t>
    <phoneticPr fontId="3"/>
  </si>
  <si>
    <t>親戚C結婚</t>
    <rPh sb="3" eb="5">
      <t>ケッコン</t>
    </rPh>
    <phoneticPr fontId="3"/>
  </si>
  <si>
    <t>終身、死亡時：開始から20年有期</t>
    <rPh sb="0" eb="2">
      <t>シュウシン</t>
    </rPh>
    <rPh sb="3" eb="5">
      <t>シボウ</t>
    </rPh>
    <rPh sb="5" eb="6">
      <t>ジ</t>
    </rPh>
    <rPh sb="7" eb="9">
      <t>カイシ</t>
    </rPh>
    <rPh sb="13" eb="14">
      <t>ネン</t>
    </rPh>
    <rPh sb="14" eb="16">
      <t>ユウキ</t>
    </rPh>
    <phoneticPr fontId="3"/>
  </si>
  <si>
    <t>75歳以降適当</t>
    <rPh sb="2" eb="3">
      <t>サイ</t>
    </rPh>
    <rPh sb="3" eb="5">
      <t>イコウ</t>
    </rPh>
    <rPh sb="5" eb="7">
      <t>テキトウ</t>
    </rPh>
    <phoneticPr fontId="3"/>
  </si>
  <si>
    <t>妻：年金（厚生年金）</t>
    <rPh sb="2" eb="4">
      <t>ネンキン</t>
    </rPh>
    <rPh sb="5" eb="7">
      <t>コウセイ</t>
    </rPh>
    <rPh sb="7" eb="9">
      <t>ネンキン</t>
    </rPh>
    <phoneticPr fontId="3"/>
  </si>
  <si>
    <t>（注）</t>
    <rPh sb="1" eb="2">
      <t>チュウ</t>
    </rPh>
    <phoneticPr fontId="3"/>
  </si>
  <si>
    <t>いい加減なところもあるので、こんなものかという程度で見てください。</t>
  </si>
  <si>
    <t>いろいろと数値を変えてみると面白いです。例えば、運用利率を変えてみるとか。</t>
    <rPh sb="5" eb="7">
      <t>スウチ</t>
    </rPh>
    <rPh sb="8" eb="9">
      <t>カ</t>
    </rPh>
    <rPh sb="14" eb="16">
      <t>オモシロ</t>
    </rPh>
    <rPh sb="20" eb="21">
      <t>タト</t>
    </rPh>
    <rPh sb="24" eb="26">
      <t>ウンヨウ</t>
    </rPh>
    <rPh sb="26" eb="28">
      <t>リリツ</t>
    </rPh>
    <rPh sb="29" eb="30">
      <t>カ</t>
    </rPh>
    <phoneticPr fontId="3"/>
  </si>
  <si>
    <t>R01年</t>
    <rPh sb="3" eb="4">
      <t>ネン</t>
    </rPh>
    <phoneticPr fontId="3"/>
  </si>
  <si>
    <t>所得税・住民税等（60歳まで15%程度、以降10％とする）</t>
    <rPh sb="0" eb="3">
      <t>ショトクゼイ</t>
    </rPh>
    <rPh sb="4" eb="7">
      <t>ジュウミンゼイ</t>
    </rPh>
    <rPh sb="7" eb="8">
      <t>トウ</t>
    </rPh>
    <rPh sb="11" eb="12">
      <t>サイ</t>
    </rPh>
    <rPh sb="17" eb="19">
      <t>テイド</t>
    </rPh>
    <rPh sb="20" eb="22">
      <t>イコウ</t>
    </rPh>
    <phoneticPr fontId="3"/>
  </si>
  <si>
    <t>社会保険料：特例退職被保険者制度（適当）</t>
    <rPh sb="0" eb="2">
      <t>シャカイ</t>
    </rPh>
    <rPh sb="2" eb="4">
      <t>ホケン</t>
    </rPh>
    <rPh sb="4" eb="5">
      <t>リョウ</t>
    </rPh>
    <rPh sb="6" eb="8">
      <t>トクレイ</t>
    </rPh>
    <rPh sb="8" eb="10">
      <t>タイショク</t>
    </rPh>
    <rPh sb="10" eb="14">
      <t>ヒホケンシャ</t>
    </rPh>
    <rPh sb="14" eb="16">
      <t>セイド</t>
    </rPh>
    <rPh sb="17" eb="19">
      <t>テキトウ</t>
    </rPh>
    <phoneticPr fontId="3"/>
  </si>
  <si>
    <t>社会保険料：介護保険（適当）</t>
    <rPh sb="0" eb="2">
      <t>シャカイ</t>
    </rPh>
    <rPh sb="2" eb="4">
      <t>ホケン</t>
    </rPh>
    <rPh sb="4" eb="5">
      <t>リョウ</t>
    </rPh>
    <rPh sb="6" eb="8">
      <t>カイゴ</t>
    </rPh>
    <rPh sb="8" eb="10">
      <t>ホケン</t>
    </rPh>
    <rPh sb="11" eb="13">
      <t>テキトウ</t>
    </rPh>
    <phoneticPr fontId="3"/>
  </si>
  <si>
    <t>R02年</t>
    <rPh sb="3" eb="4">
      <t>ネン</t>
    </rPh>
    <phoneticPr fontId="3"/>
  </si>
  <si>
    <t>R03年</t>
    <rPh sb="3" eb="4">
      <t>ネン</t>
    </rPh>
    <phoneticPr fontId="3"/>
  </si>
  <si>
    <t>R04年</t>
    <rPh sb="3" eb="4">
      <t>ネン</t>
    </rPh>
    <phoneticPr fontId="3"/>
  </si>
  <si>
    <t>R05年</t>
    <rPh sb="3" eb="4">
      <t>ネン</t>
    </rPh>
    <phoneticPr fontId="3"/>
  </si>
  <si>
    <t>R06年</t>
    <rPh sb="3" eb="4">
      <t>ネン</t>
    </rPh>
    <phoneticPr fontId="3"/>
  </si>
  <si>
    <t>R07年</t>
    <rPh sb="3" eb="4">
      <t>ネン</t>
    </rPh>
    <phoneticPr fontId="3"/>
  </si>
  <si>
    <t>R08年</t>
    <rPh sb="3" eb="4">
      <t>ネン</t>
    </rPh>
    <phoneticPr fontId="3"/>
  </si>
  <si>
    <t>R09年</t>
    <rPh sb="3" eb="4">
      <t>ネン</t>
    </rPh>
    <phoneticPr fontId="3"/>
  </si>
  <si>
    <t>R10年</t>
    <rPh sb="3" eb="4">
      <t>ネン</t>
    </rPh>
    <phoneticPr fontId="3"/>
  </si>
  <si>
    <t>R11年</t>
    <rPh sb="3" eb="4">
      <t>ネン</t>
    </rPh>
    <phoneticPr fontId="3"/>
  </si>
  <si>
    <t>R12年</t>
    <rPh sb="3" eb="4">
      <t>ネン</t>
    </rPh>
    <phoneticPr fontId="3"/>
  </si>
  <si>
    <t>R13年</t>
    <rPh sb="3" eb="4">
      <t>ネン</t>
    </rPh>
    <phoneticPr fontId="3"/>
  </si>
  <si>
    <t>R14年</t>
    <rPh sb="3" eb="4">
      <t>ネン</t>
    </rPh>
    <phoneticPr fontId="3"/>
  </si>
  <si>
    <t>R15年</t>
    <rPh sb="3" eb="4">
      <t>ネン</t>
    </rPh>
    <phoneticPr fontId="3"/>
  </si>
  <si>
    <t>R16年</t>
    <rPh sb="3" eb="4">
      <t>ネン</t>
    </rPh>
    <phoneticPr fontId="3"/>
  </si>
  <si>
    <t>R17年</t>
    <rPh sb="3" eb="4">
      <t>ネン</t>
    </rPh>
    <phoneticPr fontId="3"/>
  </si>
  <si>
    <t>R18年</t>
    <rPh sb="3" eb="4">
      <t>ネン</t>
    </rPh>
    <phoneticPr fontId="3"/>
  </si>
  <si>
    <t>R19年</t>
    <rPh sb="3" eb="4">
      <t>ネン</t>
    </rPh>
    <phoneticPr fontId="3"/>
  </si>
  <si>
    <t>R20年</t>
    <rPh sb="3" eb="4">
      <t>ネン</t>
    </rPh>
    <phoneticPr fontId="3"/>
  </si>
  <si>
    <t>R21年</t>
    <rPh sb="3" eb="4">
      <t>ネン</t>
    </rPh>
    <phoneticPr fontId="3"/>
  </si>
  <si>
    <t>R22年</t>
    <rPh sb="3" eb="4">
      <t>ネン</t>
    </rPh>
    <phoneticPr fontId="3"/>
  </si>
  <si>
    <t>R23年</t>
    <rPh sb="3" eb="4">
      <t>ネン</t>
    </rPh>
    <phoneticPr fontId="3"/>
  </si>
  <si>
    <t>・CF(2019年3月)：夫婦とも健在</t>
    <rPh sb="8" eb="9">
      <t>ネン</t>
    </rPh>
    <rPh sb="10" eb="11">
      <t>ガツ</t>
    </rPh>
    <rPh sb="13" eb="15">
      <t>フウフ</t>
    </rPh>
    <rPh sb="17" eb="19">
      <t>ケンザイ</t>
    </rPh>
    <phoneticPr fontId="3"/>
  </si>
  <si>
    <t>・CF(20196年3月)をコピーし、夫が○歳で死去したのケースも可能であれば算出（生命保険が増、夫年金が減）。</t>
    <rPh sb="19" eb="20">
      <t>オット</t>
    </rPh>
    <rPh sb="22" eb="23">
      <t>サイ</t>
    </rPh>
    <rPh sb="24" eb="26">
      <t>シキョ</t>
    </rPh>
    <rPh sb="33" eb="35">
      <t>カノウ</t>
    </rPh>
    <rPh sb="39" eb="41">
      <t>サンシュツ</t>
    </rPh>
    <rPh sb="42" eb="44">
      <t>セイメイ</t>
    </rPh>
    <rPh sb="44" eb="46">
      <t>ホケン</t>
    </rPh>
    <rPh sb="47" eb="48">
      <t>ゾウ</t>
    </rPh>
    <rPh sb="49" eb="50">
      <t>オット</t>
    </rPh>
    <rPh sb="50" eb="52">
      <t>ネンキン</t>
    </rPh>
    <rPh sb="53" eb="54">
      <t>ゲン</t>
    </rPh>
    <phoneticPr fontId="3"/>
  </si>
  <si>
    <t>【説明】</t>
    <rPh sb="1" eb="3">
      <t>セツメイ</t>
    </rPh>
    <phoneticPr fontId="3"/>
  </si>
  <si>
    <t>・緑色の箇所が入力部分です。</t>
    <rPh sb="1" eb="3">
      <t>ミドリイロ</t>
    </rPh>
    <rPh sb="4" eb="6">
      <t>カショ</t>
    </rPh>
    <rPh sb="7" eb="9">
      <t>ニュウリョク</t>
    </rPh>
    <rPh sb="9" eb="11">
      <t>ブブン</t>
    </rPh>
    <phoneticPr fontId="3"/>
  </si>
  <si>
    <t>今回はHPへのアップを優先してひな形を作りました。余裕ができたら見直そうと思います。</t>
    <rPh sb="0" eb="2">
      <t>コンカイ</t>
    </rPh>
    <rPh sb="11" eb="13">
      <t>ユウセン</t>
    </rPh>
    <rPh sb="17" eb="18">
      <t>ガタ</t>
    </rPh>
    <rPh sb="19" eb="20">
      <t>ツク</t>
    </rPh>
    <rPh sb="25" eb="27">
      <t>ヨユウ</t>
    </rPh>
    <rPh sb="32" eb="34">
      <t>ミナオ</t>
    </rPh>
    <rPh sb="37" eb="38">
      <t>オモ</t>
    </rPh>
    <phoneticPr fontId="3"/>
  </si>
  <si>
    <t>企業年金</t>
    <rPh sb="0" eb="2">
      <t>キギョウ</t>
    </rPh>
    <rPh sb="2" eb="4">
      <t>ネンキン</t>
    </rPh>
    <phoneticPr fontId="3"/>
  </si>
  <si>
    <t>孫：高校入学</t>
    <rPh sb="2" eb="4">
      <t>コウコウ</t>
    </rPh>
    <rPh sb="4" eb="6">
      <t>ニュウガク</t>
    </rPh>
    <phoneticPr fontId="3"/>
  </si>
  <si>
    <t>孫:中学校</t>
    <rPh sb="2" eb="5">
      <t>チュウガッコウ</t>
    </rPh>
    <phoneticPr fontId="3"/>
  </si>
  <si>
    <t>孫：七五三</t>
    <rPh sb="0" eb="1">
      <t>マゴ</t>
    </rPh>
    <rPh sb="2" eb="5">
      <t>７５３</t>
    </rPh>
    <phoneticPr fontId="3"/>
  </si>
  <si>
    <t>孫：小学校入学</t>
    <rPh sb="2" eb="5">
      <t>ショウガッコウ</t>
    </rPh>
    <rPh sb="5" eb="7">
      <t>ニュウガク</t>
    </rPh>
    <phoneticPr fontId="3"/>
  </si>
  <si>
    <t>孫：大学入学</t>
    <rPh sb="2" eb="4">
      <t>ダイガク</t>
    </rPh>
    <rPh sb="4" eb="6">
      <t>ニュウガク</t>
    </rPh>
    <phoneticPr fontId="3"/>
  </si>
  <si>
    <t>R24年</t>
    <rPh sb="3" eb="4">
      <t>ネン</t>
    </rPh>
    <phoneticPr fontId="3"/>
  </si>
  <si>
    <t>R25年</t>
    <rPh sb="3" eb="4">
      <t>ネン</t>
    </rPh>
    <phoneticPr fontId="3"/>
  </si>
  <si>
    <t>R26年</t>
    <rPh sb="3" eb="4">
      <t>ネン</t>
    </rPh>
    <phoneticPr fontId="3"/>
  </si>
  <si>
    <t>R27年</t>
    <rPh sb="3" eb="4">
      <t>ネン</t>
    </rPh>
    <phoneticPr fontId="3"/>
  </si>
  <si>
    <t>R28年</t>
    <rPh sb="3" eb="4">
      <t>ネン</t>
    </rPh>
    <phoneticPr fontId="3"/>
  </si>
  <si>
    <t>R29年</t>
    <rPh sb="3" eb="4">
      <t>ネン</t>
    </rPh>
    <phoneticPr fontId="3"/>
  </si>
  <si>
    <t>R30年</t>
    <rPh sb="3" eb="4">
      <t>ネン</t>
    </rPh>
    <phoneticPr fontId="3"/>
  </si>
  <si>
    <t>R31年</t>
    <rPh sb="3" eb="4">
      <t>ネン</t>
    </rPh>
    <phoneticPr fontId="3"/>
  </si>
  <si>
    <t>R32年</t>
    <rPh sb="3" eb="4">
      <t>ネン</t>
    </rPh>
    <phoneticPr fontId="3"/>
  </si>
  <si>
    <t>R33年</t>
    <rPh sb="3" eb="4">
      <t>ネン</t>
    </rPh>
    <phoneticPr fontId="3"/>
  </si>
  <si>
    <t>R34年</t>
    <rPh sb="3" eb="4">
      <t>ネン</t>
    </rPh>
    <phoneticPr fontId="3"/>
  </si>
  <si>
    <t>R35年</t>
    <rPh sb="3" eb="4">
      <t>ネン</t>
    </rPh>
    <phoneticPr fontId="3"/>
  </si>
  <si>
    <t>（免許返納）</t>
    <rPh sb="1" eb="3">
      <t>メンキョ</t>
    </rPh>
    <rPh sb="3" eb="5">
      <t>ヘンノウ</t>
    </rPh>
    <phoneticPr fontId="3"/>
  </si>
  <si>
    <t>○○家キャッシュフロー表（作成：2019年○月○日） ※ある程度適当な部分もありますので、自分の給与を見て見直してください。</t>
    <rPh sb="2" eb="3">
      <t>ケ</t>
    </rPh>
    <rPh sb="11" eb="12">
      <t>ヒョウ</t>
    </rPh>
    <rPh sb="13" eb="15">
      <t>サクセイ</t>
    </rPh>
    <rPh sb="20" eb="21">
      <t>ネン</t>
    </rPh>
    <rPh sb="22" eb="23">
      <t>ガツ</t>
    </rPh>
    <rPh sb="24" eb="25">
      <t>ニチ</t>
    </rPh>
    <rPh sb="30" eb="32">
      <t>テイド</t>
    </rPh>
    <rPh sb="32" eb="34">
      <t>テキトウ</t>
    </rPh>
    <rPh sb="35" eb="37">
      <t>ブブン</t>
    </rPh>
    <rPh sb="45" eb="47">
      <t>ジブン</t>
    </rPh>
    <rPh sb="48" eb="50">
      <t>キュウヨ</t>
    </rPh>
    <rPh sb="51" eb="52">
      <t>ミ</t>
    </rPh>
    <rPh sb="53" eb="55">
      <t>ミナオ</t>
    </rPh>
    <phoneticPr fontId="3"/>
  </si>
  <si>
    <t>教育費</t>
    <rPh sb="0" eb="2">
      <t>キョウイク</t>
    </rPh>
    <rPh sb="2" eb="3">
      <t>ヒ</t>
    </rPh>
    <phoneticPr fontId="3"/>
  </si>
  <si>
    <t>一時的な支出（その他）</t>
    <rPh sb="0" eb="3">
      <t>イチジテキ</t>
    </rPh>
    <rPh sb="4" eb="6">
      <t>シシュツ</t>
    </rPh>
    <rPh sb="9" eb="10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</si>
</sst>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%"/>
    <numFmt numFmtId="177" formatCode="#,##0;&quot;▲ &quot;#,##0"/>
    <numFmt numFmtId="178" formatCode="0.0"/>
    <numFmt numFmtId="179" formatCode="#,##0.0;[Red]\-#,##0.0"/>
    <numFmt numFmtId="180" formatCode="#,##0&quot;年後&quot;"/>
    <numFmt numFmtId="181" formatCode="0.0;&quot;▲ &quot;0.0"/>
    <numFmt numFmtId="182" formatCode="#,##0.0;&quot;▲ &quot;#,##0.0"/>
    <numFmt numFmtId="183" formatCode="#,##0&quot;万&quot;&quot;円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40"/>
      <name val="ＭＳ Ｐゴシック"/>
      <family val="3"/>
      <charset val="128"/>
    </font>
    <font>
      <sz val="12"/>
      <color indexed="5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2"/>
      <color theme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4" tint="-0.249977111117893"/>
      <name val="ＭＳ Ｐゴシック"/>
      <family val="3"/>
      <charset val="128"/>
    </font>
    <font>
      <sz val="12"/>
      <color rgb="FF7030A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b/>
      <sz val="10"/>
      <color rgb="FF00B050"/>
      <name val="ＭＳ Ｐゴシック"/>
      <family val="3"/>
      <charset val="128"/>
    </font>
    <font>
      <sz val="12"/>
      <color rgb="FF00206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double">
        <color rgb="FFFF0000"/>
      </right>
      <top/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thin">
        <color auto="1"/>
      </right>
      <top style="medium">
        <color indexed="64"/>
      </top>
      <bottom/>
      <diagonal/>
    </border>
    <border>
      <left style="double">
        <color rgb="FFFF0000"/>
      </left>
      <right style="thin">
        <color auto="1"/>
      </right>
      <top/>
      <bottom/>
      <diagonal/>
    </border>
    <border>
      <left style="double">
        <color rgb="FFFF0000"/>
      </left>
      <right style="thin">
        <color auto="1"/>
      </right>
      <top/>
      <bottom style="medium">
        <color indexed="64"/>
      </bottom>
      <diagonal/>
    </border>
    <border>
      <left style="double">
        <color rgb="FFFF0000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80" fontId="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6" fillId="0" borderId="15" xfId="0" applyNumberFormat="1" applyFont="1" applyBorder="1" applyAlignment="1">
      <alignment vertical="center"/>
    </xf>
    <xf numFmtId="1" fontId="6" fillId="0" borderId="15" xfId="0" applyNumberFormat="1" applyFont="1" applyBorder="1" applyAlignment="1">
      <alignment vertical="center"/>
    </xf>
    <xf numFmtId="38" fontId="6" fillId="0" borderId="15" xfId="1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38" fontId="6" fillId="0" borderId="1" xfId="1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176" fontId="6" fillId="2" borderId="10" xfId="0" applyNumberFormat="1" applyFont="1" applyFill="1" applyBorder="1" applyAlignment="1">
      <alignment vertical="center"/>
    </xf>
    <xf numFmtId="1" fontId="6" fillId="2" borderId="10" xfId="0" applyNumberFormat="1" applyFont="1" applyFill="1" applyBorder="1" applyAlignment="1">
      <alignment vertical="center"/>
    </xf>
    <xf numFmtId="38" fontId="6" fillId="2" borderId="10" xfId="1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38" fontId="6" fillId="0" borderId="15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10" fillId="3" borderId="17" xfId="0" applyFont="1" applyFill="1" applyBorder="1" applyAlignment="1">
      <alignment vertical="center"/>
    </xf>
    <xf numFmtId="176" fontId="6" fillId="3" borderId="10" xfId="0" applyNumberFormat="1" applyFont="1" applyFill="1" applyBorder="1" applyAlignment="1">
      <alignment vertical="center"/>
    </xf>
    <xf numFmtId="38" fontId="6" fillId="3" borderId="10" xfId="0" applyNumberFormat="1" applyFont="1" applyFill="1" applyBorder="1" applyAlignment="1">
      <alignment vertical="center"/>
    </xf>
    <xf numFmtId="38" fontId="6" fillId="3" borderId="10" xfId="1" applyNumberFormat="1" applyFont="1" applyFill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177" fontId="6" fillId="0" borderId="13" xfId="0" applyNumberFormat="1" applyFont="1" applyBorder="1" applyAlignment="1">
      <alignment vertical="center"/>
    </xf>
    <xf numFmtId="177" fontId="6" fillId="0" borderId="13" xfId="1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177" fontId="6" fillId="0" borderId="15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3" fillId="0" borderId="11" xfId="0" applyFont="1" applyBorder="1" applyAlignment="1">
      <alignment vertical="center" wrapText="1"/>
    </xf>
    <xf numFmtId="0" fontId="2" fillId="0" borderId="0" xfId="0" applyFont="1"/>
    <xf numFmtId="38" fontId="2" fillId="0" borderId="0" xfId="1" applyFont="1"/>
    <xf numFmtId="38" fontId="2" fillId="0" borderId="1" xfId="1" applyFont="1" applyBorder="1"/>
    <xf numFmtId="0" fontId="2" fillId="0" borderId="20" xfId="0" applyFont="1" applyBorder="1"/>
    <xf numFmtId="0" fontId="2" fillId="4" borderId="1" xfId="0" applyFont="1" applyFill="1" applyBorder="1" applyAlignment="1">
      <alignment horizontal="center"/>
    </xf>
    <xf numFmtId="179" fontId="6" fillId="0" borderId="1" xfId="1" applyNumberFormat="1" applyFont="1" applyBorder="1" applyAlignment="1">
      <alignment vertical="center"/>
    </xf>
    <xf numFmtId="178" fontId="6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0" fontId="2" fillId="0" borderId="2" xfId="0" applyFont="1" applyBorder="1"/>
    <xf numFmtId="0" fontId="2" fillId="0" borderId="21" xfId="0" applyFont="1" applyBorder="1"/>
    <xf numFmtId="0" fontId="2" fillId="6" borderId="2" xfId="0" applyFont="1" applyFill="1" applyBorder="1"/>
    <xf numFmtId="0" fontId="2" fillId="6" borderId="21" xfId="0" applyFont="1" applyFill="1" applyBorder="1"/>
    <xf numFmtId="0" fontId="2" fillId="6" borderId="4" xfId="0" applyFont="1" applyFill="1" applyBorder="1"/>
    <xf numFmtId="0" fontId="2" fillId="6" borderId="22" xfId="0" applyFont="1" applyFill="1" applyBorder="1"/>
    <xf numFmtId="0" fontId="2" fillId="7" borderId="21" xfId="0" applyFont="1" applyFill="1" applyBorder="1"/>
    <xf numFmtId="0" fontId="2" fillId="7" borderId="2" xfId="0" applyFont="1" applyFill="1" applyBorder="1"/>
    <xf numFmtId="0" fontId="2" fillId="7" borderId="4" xfId="0" applyFont="1" applyFill="1" applyBorder="1"/>
    <xf numFmtId="0" fontId="2" fillId="7" borderId="22" xfId="0" applyFont="1" applyFill="1" applyBorder="1"/>
    <xf numFmtId="38" fontId="2" fillId="6" borderId="1" xfId="1" applyFont="1" applyFill="1" applyBorder="1"/>
    <xf numFmtId="38" fontId="2" fillId="7" borderId="1" xfId="1" applyFont="1" applyFill="1" applyBorder="1"/>
    <xf numFmtId="0" fontId="2" fillId="8" borderId="2" xfId="0" applyFont="1" applyFill="1" applyBorder="1"/>
    <xf numFmtId="0" fontId="2" fillId="8" borderId="4" xfId="0" applyFont="1" applyFill="1" applyBorder="1"/>
    <xf numFmtId="0" fontId="2" fillId="8" borderId="22" xfId="0" applyFont="1" applyFill="1" applyBorder="1"/>
    <xf numFmtId="0" fontId="2" fillId="8" borderId="21" xfId="0" applyFont="1" applyFill="1" applyBorder="1"/>
    <xf numFmtId="38" fontId="2" fillId="8" borderId="1" xfId="1" applyFont="1" applyFill="1" applyBorder="1"/>
    <xf numFmtId="0" fontId="2" fillId="5" borderId="4" xfId="0" applyFont="1" applyFill="1" applyBorder="1"/>
    <xf numFmtId="0" fontId="2" fillId="5" borderId="22" xfId="0" applyFont="1" applyFill="1" applyBorder="1"/>
    <xf numFmtId="0" fontId="2" fillId="5" borderId="0" xfId="0" applyFont="1" applyFill="1" applyBorder="1"/>
    <xf numFmtId="38" fontId="2" fillId="5" borderId="1" xfId="1" applyFont="1" applyFill="1" applyBorder="1"/>
    <xf numFmtId="38" fontId="2" fillId="4" borderId="1" xfId="1" applyFont="1" applyFill="1" applyBorder="1"/>
    <xf numFmtId="180" fontId="6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1" fontId="6" fillId="0" borderId="18" xfId="0" applyNumberFormat="1" applyFont="1" applyBorder="1" applyAlignment="1">
      <alignment vertical="center"/>
    </xf>
    <xf numFmtId="1" fontId="6" fillId="0" borderId="20" xfId="0" applyNumberFormat="1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1" fontId="6" fillId="2" borderId="24" xfId="0" applyNumberFormat="1" applyFont="1" applyFill="1" applyBorder="1" applyAlignment="1">
      <alignment vertical="center"/>
    </xf>
    <xf numFmtId="178" fontId="6" fillId="0" borderId="20" xfId="0" applyNumberFormat="1" applyFont="1" applyBorder="1" applyAlignment="1">
      <alignment vertical="center"/>
    </xf>
    <xf numFmtId="38" fontId="6" fillId="3" borderId="24" xfId="0" applyNumberFormat="1" applyFont="1" applyFill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80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1" fontId="6" fillId="0" borderId="19" xfId="0" applyNumberFormat="1" applyFont="1" applyBorder="1" applyAlignment="1">
      <alignment vertical="center"/>
    </xf>
    <xf numFmtId="1" fontId="6" fillId="0" borderId="25" xfId="0" applyNumberFormat="1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178" fontId="6" fillId="0" borderId="25" xfId="0" applyNumberFormat="1" applyFont="1" applyBorder="1" applyAlignment="1">
      <alignment vertical="center"/>
    </xf>
    <xf numFmtId="1" fontId="6" fillId="2" borderId="28" xfId="0" applyNumberFormat="1" applyFont="1" applyFill="1" applyBorder="1" applyAlignment="1">
      <alignment vertical="center"/>
    </xf>
    <xf numFmtId="38" fontId="6" fillId="3" borderId="28" xfId="0" applyNumberFormat="1" applyFont="1" applyFill="1" applyBorder="1" applyAlignment="1">
      <alignment vertical="center"/>
    </xf>
    <xf numFmtId="177" fontId="6" fillId="0" borderId="17" xfId="0" applyNumberFormat="1" applyFont="1" applyBorder="1" applyAlignment="1">
      <alignment vertical="center"/>
    </xf>
    <xf numFmtId="180" fontId="6" fillId="0" borderId="40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vertical="center" wrapText="1"/>
    </xf>
    <xf numFmtId="0" fontId="14" fillId="0" borderId="46" xfId="0" applyFont="1" applyBorder="1" applyAlignment="1">
      <alignment vertical="center" wrapText="1"/>
    </xf>
    <xf numFmtId="0" fontId="6" fillId="0" borderId="47" xfId="0" applyFont="1" applyBorder="1" applyAlignment="1">
      <alignment vertical="center" wrapText="1"/>
    </xf>
    <xf numFmtId="1" fontId="6" fillId="0" borderId="48" xfId="0" applyNumberFormat="1" applyFont="1" applyBorder="1" applyAlignment="1">
      <alignment vertical="center"/>
    </xf>
    <xf numFmtId="1" fontId="6" fillId="0" borderId="41" xfId="0" applyNumberFormat="1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78" fontId="6" fillId="0" borderId="41" xfId="0" applyNumberFormat="1" applyFont="1" applyBorder="1" applyAlignment="1">
      <alignment vertical="center"/>
    </xf>
    <xf numFmtId="1" fontId="6" fillId="2" borderId="44" xfId="0" applyNumberFormat="1" applyFont="1" applyFill="1" applyBorder="1" applyAlignment="1">
      <alignment vertical="center"/>
    </xf>
    <xf numFmtId="38" fontId="6" fillId="3" borderId="44" xfId="0" applyNumberFormat="1" applyFont="1" applyFill="1" applyBorder="1" applyAlignment="1">
      <alignment vertical="center"/>
    </xf>
    <xf numFmtId="177" fontId="6" fillId="0" borderId="47" xfId="0" applyNumberFormat="1" applyFont="1" applyBorder="1" applyAlignment="1">
      <alignment vertical="center"/>
    </xf>
    <xf numFmtId="0" fontId="7" fillId="0" borderId="30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38" fontId="6" fillId="3" borderId="24" xfId="1" applyNumberFormat="1" applyFont="1" applyFill="1" applyBorder="1" applyAlignment="1">
      <alignment vertical="center"/>
    </xf>
    <xf numFmtId="177" fontId="6" fillId="0" borderId="16" xfId="1" applyNumberFormat="1" applyFont="1" applyBorder="1" applyAlignment="1">
      <alignment vertical="center"/>
    </xf>
    <xf numFmtId="38" fontId="6" fillId="0" borderId="19" xfId="1" applyNumberFormat="1" applyFont="1" applyBorder="1" applyAlignment="1">
      <alignment vertical="center"/>
    </xf>
    <xf numFmtId="38" fontId="6" fillId="0" borderId="25" xfId="1" applyNumberFormat="1" applyFont="1" applyBorder="1" applyAlignment="1">
      <alignment vertical="center"/>
    </xf>
    <xf numFmtId="38" fontId="6" fillId="2" borderId="28" xfId="1" applyNumberFormat="1" applyFont="1" applyFill="1" applyBorder="1" applyAlignment="1">
      <alignment vertical="center"/>
    </xf>
    <xf numFmtId="38" fontId="6" fillId="0" borderId="19" xfId="0" applyNumberFormat="1" applyFont="1" applyBorder="1" applyAlignment="1">
      <alignment vertical="center"/>
    </xf>
    <xf numFmtId="38" fontId="6" fillId="0" borderId="25" xfId="0" applyNumberFormat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38" fontId="6" fillId="3" borderId="28" xfId="1" applyNumberFormat="1" applyFont="1" applyFill="1" applyBorder="1" applyAlignment="1">
      <alignment vertical="center"/>
    </xf>
    <xf numFmtId="177" fontId="6" fillId="0" borderId="17" xfId="1" applyNumberFormat="1" applyFont="1" applyBorder="1" applyAlignment="1">
      <alignment vertical="center"/>
    </xf>
    <xf numFmtId="0" fontId="13" fillId="0" borderId="45" xfId="0" applyFont="1" applyBorder="1" applyAlignment="1">
      <alignment vertical="center" wrapText="1"/>
    </xf>
    <xf numFmtId="38" fontId="6" fillId="3" borderId="44" xfId="1" applyNumberFormat="1" applyFont="1" applyFill="1" applyBorder="1" applyAlignment="1">
      <alignment vertical="center"/>
    </xf>
    <xf numFmtId="177" fontId="6" fillId="0" borderId="47" xfId="1" applyNumberFormat="1" applyFont="1" applyBorder="1" applyAlignment="1">
      <alignment vertical="center"/>
    </xf>
    <xf numFmtId="38" fontId="6" fillId="0" borderId="18" xfId="1" applyNumberFormat="1" applyFont="1" applyBorder="1" applyAlignment="1">
      <alignment vertical="center"/>
    </xf>
    <xf numFmtId="38" fontId="6" fillId="0" borderId="20" xfId="1" applyNumberFormat="1" applyFont="1" applyBorder="1" applyAlignment="1">
      <alignment vertical="center"/>
    </xf>
    <xf numFmtId="38" fontId="6" fillId="2" borderId="24" xfId="1" applyNumberFormat="1" applyFont="1" applyFill="1" applyBorder="1" applyAlignment="1">
      <alignment vertical="center"/>
    </xf>
    <xf numFmtId="38" fontId="6" fillId="0" borderId="18" xfId="0" applyNumberFormat="1" applyFont="1" applyBorder="1" applyAlignment="1">
      <alignment vertical="center"/>
    </xf>
    <xf numFmtId="38" fontId="6" fillId="0" borderId="20" xfId="0" applyNumberFormat="1" applyFont="1" applyBorder="1" applyAlignment="1">
      <alignment vertical="center"/>
    </xf>
    <xf numFmtId="38" fontId="6" fillId="0" borderId="48" xfId="1" applyNumberFormat="1" applyFont="1" applyBorder="1" applyAlignment="1">
      <alignment vertical="center"/>
    </xf>
    <xf numFmtId="38" fontId="6" fillId="0" borderId="41" xfId="1" applyNumberFormat="1" applyFont="1" applyBorder="1" applyAlignment="1">
      <alignment vertical="center"/>
    </xf>
    <xf numFmtId="38" fontId="6" fillId="2" borderId="44" xfId="1" applyNumberFormat="1" applyFont="1" applyFill="1" applyBorder="1" applyAlignment="1">
      <alignment vertical="center"/>
    </xf>
    <xf numFmtId="38" fontId="6" fillId="0" borderId="48" xfId="0" applyNumberFormat="1" applyFont="1" applyBorder="1" applyAlignment="1">
      <alignment vertical="center"/>
    </xf>
    <xf numFmtId="38" fontId="6" fillId="0" borderId="41" xfId="0" applyNumberFormat="1" applyFont="1" applyBorder="1" applyAlignment="1">
      <alignment vertical="center"/>
    </xf>
    <xf numFmtId="178" fontId="6" fillId="0" borderId="1" xfId="1" applyNumberFormat="1" applyFont="1" applyBorder="1" applyAlignment="1">
      <alignment vertical="center"/>
    </xf>
    <xf numFmtId="0" fontId="16" fillId="0" borderId="46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7" fillId="0" borderId="47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181" fontId="6" fillId="0" borderId="41" xfId="0" applyNumberFormat="1" applyFont="1" applyBorder="1" applyAlignment="1">
      <alignment vertical="center"/>
    </xf>
    <xf numFmtId="0" fontId="2" fillId="0" borderId="25" xfId="0" applyFont="1" applyBorder="1"/>
    <xf numFmtId="182" fontId="6" fillId="0" borderId="1" xfId="1" applyNumberFormat="1" applyFont="1" applyBorder="1" applyAlignment="1">
      <alignment vertical="center"/>
    </xf>
    <xf numFmtId="182" fontId="6" fillId="0" borderId="1" xfId="0" applyNumberFormat="1" applyFont="1" applyBorder="1" applyAlignment="1">
      <alignment vertical="center"/>
    </xf>
    <xf numFmtId="182" fontId="6" fillId="0" borderId="20" xfId="0" applyNumberFormat="1" applyFont="1" applyBorder="1" applyAlignment="1">
      <alignment vertical="center"/>
    </xf>
    <xf numFmtId="0" fontId="2" fillId="4" borderId="25" xfId="0" applyFont="1" applyFill="1" applyBorder="1"/>
    <xf numFmtId="178" fontId="6" fillId="0" borderId="31" xfId="0" applyNumberFormat="1" applyFont="1" applyBorder="1" applyAlignment="1">
      <alignment vertical="center"/>
    </xf>
    <xf numFmtId="0" fontId="18" fillId="0" borderId="43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38" fontId="2" fillId="0" borderId="20" xfId="1" applyFont="1" applyBorder="1"/>
    <xf numFmtId="0" fontId="2" fillId="4" borderId="20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38" fontId="2" fillId="6" borderId="20" xfId="1" applyFont="1" applyFill="1" applyBorder="1"/>
    <xf numFmtId="38" fontId="2" fillId="7" borderId="20" xfId="1" applyFont="1" applyFill="1" applyBorder="1"/>
    <xf numFmtId="38" fontId="2" fillId="8" borderId="20" xfId="1" applyFont="1" applyFill="1" applyBorder="1"/>
    <xf numFmtId="38" fontId="2" fillId="5" borderId="20" xfId="1" applyFont="1" applyFill="1" applyBorder="1"/>
    <xf numFmtId="38" fontId="2" fillId="4" borderId="20" xfId="1" applyFont="1" applyFill="1" applyBorder="1"/>
    <xf numFmtId="0" fontId="2" fillId="6" borderId="25" xfId="0" applyFont="1" applyFill="1" applyBorder="1"/>
    <xf numFmtId="0" fontId="2" fillId="7" borderId="25" xfId="0" applyFont="1" applyFill="1" applyBorder="1"/>
    <xf numFmtId="0" fontId="2" fillId="8" borderId="25" xfId="0" applyFont="1" applyFill="1" applyBorder="1"/>
    <xf numFmtId="0" fontId="2" fillId="5" borderId="25" xfId="0" applyFont="1" applyFill="1" applyBorder="1"/>
    <xf numFmtId="0" fontId="2" fillId="0" borderId="50" xfId="0" applyFont="1" applyBorder="1"/>
    <xf numFmtId="0" fontId="2" fillId="0" borderId="51" xfId="0" applyFont="1" applyBorder="1"/>
    <xf numFmtId="0" fontId="2" fillId="4" borderId="52" xfId="0" applyFont="1" applyFill="1" applyBorder="1" applyAlignment="1">
      <alignment horizontal="center"/>
    </xf>
    <xf numFmtId="0" fontId="2" fillId="4" borderId="53" xfId="0" applyFont="1" applyFill="1" applyBorder="1" applyAlignment="1">
      <alignment horizontal="center"/>
    </xf>
    <xf numFmtId="38" fontId="2" fillId="0" borderId="52" xfId="1" applyFont="1" applyBorder="1"/>
    <xf numFmtId="38" fontId="2" fillId="0" borderId="53" xfId="1" applyFont="1" applyBorder="1"/>
    <xf numFmtId="38" fontId="2" fillId="6" borderId="52" xfId="1" applyFont="1" applyFill="1" applyBorder="1"/>
    <xf numFmtId="38" fontId="2" fillId="6" borderId="53" xfId="1" applyFont="1" applyFill="1" applyBorder="1"/>
    <xf numFmtId="38" fontId="2" fillId="7" borderId="52" xfId="1" applyFont="1" applyFill="1" applyBorder="1"/>
    <xf numFmtId="38" fontId="2" fillId="7" borderId="53" xfId="1" applyFont="1" applyFill="1" applyBorder="1"/>
    <xf numFmtId="38" fontId="2" fillId="8" borderId="52" xfId="1" applyFont="1" applyFill="1" applyBorder="1"/>
    <xf numFmtId="38" fontId="2" fillId="8" borderId="53" xfId="1" applyFont="1" applyFill="1" applyBorder="1"/>
    <xf numFmtId="38" fontId="2" fillId="5" borderId="52" xfId="1" applyFont="1" applyFill="1" applyBorder="1"/>
    <xf numFmtId="38" fontId="2" fillId="5" borderId="53" xfId="1" applyFont="1" applyFill="1" applyBorder="1"/>
    <xf numFmtId="38" fontId="2" fillId="0" borderId="54" xfId="1" applyFont="1" applyBorder="1"/>
    <xf numFmtId="38" fontId="2" fillId="0" borderId="55" xfId="1" applyFont="1" applyBorder="1"/>
    <xf numFmtId="38" fontId="2" fillId="4" borderId="52" xfId="1" applyFont="1" applyFill="1" applyBorder="1"/>
    <xf numFmtId="38" fontId="2" fillId="4" borderId="53" xfId="1" applyFont="1" applyFill="1" applyBorder="1"/>
    <xf numFmtId="38" fontId="2" fillId="0" borderId="56" xfId="1" applyFont="1" applyBorder="1"/>
    <xf numFmtId="183" fontId="11" fillId="0" borderId="0" xfId="1" applyNumberFormat="1" applyFont="1"/>
    <xf numFmtId="183" fontId="11" fillId="0" borderId="57" xfId="1" applyNumberFormat="1" applyFont="1" applyBorder="1"/>
    <xf numFmtId="38" fontId="19" fillId="0" borderId="52" xfId="1" applyFont="1" applyBorder="1"/>
    <xf numFmtId="38" fontId="19" fillId="0" borderId="53" xfId="1" applyFont="1" applyBorder="1"/>
    <xf numFmtId="0" fontId="13" fillId="0" borderId="29" xfId="0" applyFont="1" applyBorder="1" applyAlignment="1">
      <alignment vertical="center" wrapText="1"/>
    </xf>
    <xf numFmtId="38" fontId="6" fillId="2" borderId="28" xfId="1" applyFont="1" applyFill="1" applyBorder="1" applyAlignment="1">
      <alignment vertical="center"/>
    </xf>
    <xf numFmtId="0" fontId="7" fillId="0" borderId="45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38" fontId="20" fillId="0" borderId="0" xfId="1" applyFont="1"/>
    <xf numFmtId="38" fontId="2" fillId="9" borderId="20" xfId="1" applyFont="1" applyFill="1" applyBorder="1"/>
    <xf numFmtId="38" fontId="2" fillId="9" borderId="1" xfId="1" applyFont="1" applyFill="1" applyBorder="1"/>
    <xf numFmtId="38" fontId="2" fillId="0" borderId="1" xfId="1" applyFont="1" applyFill="1" applyBorder="1"/>
    <xf numFmtId="38" fontId="19" fillId="9" borderId="1" xfId="1" applyFont="1" applyFill="1" applyBorder="1"/>
    <xf numFmtId="180" fontId="6" fillId="0" borderId="53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7" fillId="0" borderId="61" xfId="0" applyFont="1" applyFill="1" applyBorder="1" applyAlignment="1">
      <alignment vertical="center" wrapText="1"/>
    </xf>
    <xf numFmtId="0" fontId="6" fillId="0" borderId="62" xfId="0" applyFont="1" applyBorder="1" applyAlignment="1">
      <alignment vertical="center" wrapText="1"/>
    </xf>
    <xf numFmtId="0" fontId="6" fillId="0" borderId="63" xfId="0" applyFont="1" applyBorder="1" applyAlignment="1">
      <alignment vertical="center" wrapText="1"/>
    </xf>
    <xf numFmtId="1" fontId="6" fillId="0" borderId="64" xfId="0" applyNumberFormat="1" applyFont="1" applyBorder="1" applyAlignment="1">
      <alignment vertical="center"/>
    </xf>
    <xf numFmtId="1" fontId="6" fillId="0" borderId="53" xfId="0" applyNumberFormat="1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1" fontId="6" fillId="2" borderId="60" xfId="0" applyNumberFormat="1" applyFont="1" applyFill="1" applyBorder="1" applyAlignment="1">
      <alignment vertical="center"/>
    </xf>
    <xf numFmtId="178" fontId="6" fillId="0" borderId="53" xfId="0" applyNumberFormat="1" applyFont="1" applyBorder="1" applyAlignment="1">
      <alignment vertical="center"/>
    </xf>
    <xf numFmtId="38" fontId="6" fillId="3" borderId="60" xfId="0" applyNumberFormat="1" applyFont="1" applyFill="1" applyBorder="1" applyAlignment="1">
      <alignment vertical="center"/>
    </xf>
    <xf numFmtId="177" fontId="6" fillId="0" borderId="63" xfId="0" applyNumberFormat="1" applyFont="1" applyBorder="1" applyAlignment="1">
      <alignment vertical="center"/>
    </xf>
    <xf numFmtId="180" fontId="6" fillId="0" borderId="52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178" fontId="6" fillId="9" borderId="41" xfId="0" applyNumberFormat="1" applyFont="1" applyFill="1" applyBorder="1" applyAlignment="1">
      <alignment vertical="center"/>
    </xf>
    <xf numFmtId="0" fontId="6" fillId="9" borderId="41" xfId="0" applyFont="1" applyFill="1" applyBorder="1" applyAlignment="1">
      <alignment vertical="center"/>
    </xf>
    <xf numFmtId="1" fontId="6" fillId="9" borderId="64" xfId="0" applyNumberFormat="1" applyFont="1" applyFill="1" applyBorder="1" applyAlignment="1">
      <alignment vertical="center"/>
    </xf>
    <xf numFmtId="0" fontId="21" fillId="0" borderId="47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179" fontId="6" fillId="9" borderId="41" xfId="0" applyNumberFormat="1" applyFont="1" applyFill="1" applyBorder="1" applyAlignment="1">
      <alignment vertical="center"/>
    </xf>
    <xf numFmtId="178" fontId="6" fillId="0" borderId="25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vertical="center"/>
    </xf>
    <xf numFmtId="178" fontId="6" fillId="0" borderId="20" xfId="0" applyNumberFormat="1" applyFont="1" applyFill="1" applyBorder="1" applyAlignment="1">
      <alignment vertical="center"/>
    </xf>
    <xf numFmtId="0" fontId="6" fillId="9" borderId="25" xfId="0" applyFont="1" applyFill="1" applyBorder="1" applyAlignment="1">
      <alignment vertical="center"/>
    </xf>
    <xf numFmtId="180" fontId="6" fillId="0" borderId="31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38" fontId="6" fillId="0" borderId="31" xfId="1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38" fontId="6" fillId="2" borderId="34" xfId="1" applyFont="1" applyFill="1" applyBorder="1" applyAlignment="1">
      <alignment vertical="center"/>
    </xf>
    <xf numFmtId="1" fontId="6" fillId="0" borderId="37" xfId="0" applyNumberFormat="1" applyFont="1" applyBorder="1" applyAlignment="1">
      <alignment vertical="center"/>
    </xf>
    <xf numFmtId="1" fontId="6" fillId="0" borderId="31" xfId="0" applyNumberFormat="1" applyFont="1" applyBorder="1" applyAlignment="1">
      <alignment vertical="center"/>
    </xf>
    <xf numFmtId="38" fontId="6" fillId="3" borderId="34" xfId="1" applyNumberFormat="1" applyFont="1" applyFill="1" applyBorder="1" applyAlignment="1">
      <alignment vertical="center"/>
    </xf>
    <xf numFmtId="177" fontId="6" fillId="0" borderId="36" xfId="1" applyNumberFormat="1" applyFont="1" applyBorder="1" applyAlignment="1">
      <alignment vertical="center"/>
    </xf>
    <xf numFmtId="0" fontId="9" fillId="0" borderId="3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8" fontId="6" fillId="0" borderId="37" xfId="1" applyNumberFormat="1" applyFont="1" applyBorder="1" applyAlignment="1">
      <alignment vertical="center"/>
    </xf>
    <xf numFmtId="38" fontId="6" fillId="0" borderId="31" xfId="1" applyNumberFormat="1" applyFont="1" applyBorder="1" applyAlignment="1">
      <alignment vertical="center"/>
    </xf>
    <xf numFmtId="38" fontId="6" fillId="2" borderId="34" xfId="1" applyNumberFormat="1" applyFont="1" applyFill="1" applyBorder="1" applyAlignment="1">
      <alignment vertical="center"/>
    </xf>
    <xf numFmtId="38" fontId="6" fillId="0" borderId="37" xfId="0" applyNumberFormat="1" applyFont="1" applyBorder="1" applyAlignment="1">
      <alignment vertical="center"/>
    </xf>
    <xf numFmtId="38" fontId="6" fillId="0" borderId="31" xfId="0" applyNumberFormat="1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176" fontId="10" fillId="9" borderId="15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176" fontId="6" fillId="9" borderId="1" xfId="0" applyNumberFormat="1" applyFont="1" applyFill="1" applyBorder="1" applyAlignment="1">
      <alignment horizontal="center" vertical="center"/>
    </xf>
    <xf numFmtId="1" fontId="6" fillId="9" borderId="53" xfId="0" applyNumberFormat="1" applyFont="1" applyFill="1" applyBorder="1" applyAlignment="1">
      <alignment vertical="center"/>
    </xf>
    <xf numFmtId="1" fontId="6" fillId="9" borderId="41" xfId="0" applyNumberFormat="1" applyFont="1" applyFill="1" applyBorder="1" applyAlignment="1">
      <alignment vertical="center"/>
    </xf>
    <xf numFmtId="1" fontId="6" fillId="9" borderId="25" xfId="0" applyNumberFormat="1" applyFont="1" applyFill="1" applyBorder="1" applyAlignment="1">
      <alignment vertical="center"/>
    </xf>
    <xf numFmtId="1" fontId="6" fillId="9" borderId="1" xfId="0" applyNumberFormat="1" applyFont="1" applyFill="1" applyBorder="1" applyAlignment="1">
      <alignment vertical="center"/>
    </xf>
    <xf numFmtId="1" fontId="6" fillId="9" borderId="20" xfId="0" applyNumberFormat="1" applyFont="1" applyFill="1" applyBorder="1" applyAlignment="1">
      <alignment vertical="center"/>
    </xf>
    <xf numFmtId="1" fontId="6" fillId="9" borderId="31" xfId="0" applyNumberFormat="1" applyFont="1" applyFill="1" applyBorder="1" applyAlignment="1">
      <alignment vertical="center"/>
    </xf>
    <xf numFmtId="1" fontId="13" fillId="9" borderId="53" xfId="0" applyNumberFormat="1" applyFont="1" applyFill="1" applyBorder="1" applyAlignment="1">
      <alignment vertical="center"/>
    </xf>
    <xf numFmtId="1" fontId="6" fillId="9" borderId="1" xfId="1" applyNumberFormat="1" applyFont="1" applyFill="1" applyBorder="1" applyAlignment="1">
      <alignment vertical="center"/>
    </xf>
    <xf numFmtId="0" fontId="13" fillId="9" borderId="53" xfId="0" applyFont="1" applyFill="1" applyBorder="1" applyAlignment="1">
      <alignment vertical="center"/>
    </xf>
    <xf numFmtId="38" fontId="6" fillId="9" borderId="1" xfId="1" applyNumberFormat="1" applyFont="1" applyFill="1" applyBorder="1" applyAlignment="1">
      <alignment vertical="center"/>
    </xf>
    <xf numFmtId="0" fontId="6" fillId="9" borderId="53" xfId="0" applyFont="1" applyFill="1" applyBorder="1" applyAlignment="1">
      <alignment vertical="center"/>
    </xf>
    <xf numFmtId="0" fontId="6" fillId="9" borderId="20" xfId="0" applyFont="1" applyFill="1" applyBorder="1" applyAlignment="1">
      <alignment vertical="center"/>
    </xf>
    <xf numFmtId="38" fontId="6" fillId="9" borderId="31" xfId="1" applyFont="1" applyFill="1" applyBorder="1" applyAlignment="1">
      <alignment vertical="center"/>
    </xf>
    <xf numFmtId="38" fontId="6" fillId="9" borderId="25" xfId="1" applyFont="1" applyFill="1" applyBorder="1" applyAlignment="1">
      <alignment vertical="center"/>
    </xf>
    <xf numFmtId="38" fontId="6" fillId="9" borderId="25" xfId="1" applyNumberFormat="1" applyFont="1" applyFill="1" applyBorder="1" applyAlignment="1">
      <alignment vertical="center"/>
    </xf>
    <xf numFmtId="38" fontId="6" fillId="9" borderId="20" xfId="1" applyNumberFormat="1" applyFont="1" applyFill="1" applyBorder="1" applyAlignment="1">
      <alignment vertical="center"/>
    </xf>
    <xf numFmtId="38" fontId="6" fillId="9" borderId="41" xfId="1" applyNumberFormat="1" applyFont="1" applyFill="1" applyBorder="1" applyAlignment="1">
      <alignment vertical="center"/>
    </xf>
    <xf numFmtId="38" fontId="6" fillId="9" borderId="31" xfId="1" applyNumberFormat="1" applyFont="1" applyFill="1" applyBorder="1" applyAlignment="1">
      <alignment vertical="center"/>
    </xf>
    <xf numFmtId="0" fontId="21" fillId="9" borderId="41" xfId="0" applyFont="1" applyFill="1" applyBorder="1" applyAlignment="1">
      <alignment vertical="center"/>
    </xf>
    <xf numFmtId="0" fontId="21" fillId="9" borderId="25" xfId="0" applyFont="1" applyFill="1" applyBorder="1" applyAlignment="1">
      <alignment vertical="center"/>
    </xf>
    <xf numFmtId="0" fontId="17" fillId="9" borderId="1" xfId="0" applyFont="1" applyFill="1" applyBorder="1" applyAlignment="1">
      <alignment vertical="center"/>
    </xf>
    <xf numFmtId="0" fontId="17" fillId="9" borderId="41" xfId="0" applyFont="1" applyFill="1" applyBorder="1" applyAlignment="1">
      <alignment vertical="center"/>
    </xf>
    <xf numFmtId="38" fontId="17" fillId="9" borderId="25" xfId="1" applyNumberFormat="1" applyFont="1" applyFill="1" applyBorder="1" applyAlignment="1">
      <alignment vertical="center"/>
    </xf>
    <xf numFmtId="38" fontId="17" fillId="9" borderId="1" xfId="1" applyNumberFormat="1" applyFont="1" applyFill="1" applyBorder="1" applyAlignment="1">
      <alignment vertical="center"/>
    </xf>
    <xf numFmtId="38" fontId="17" fillId="9" borderId="41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38" fontId="6" fillId="2" borderId="44" xfId="1" applyFont="1" applyFill="1" applyBorder="1" applyAlignment="1">
      <alignment vertical="center"/>
    </xf>
    <xf numFmtId="9" fontId="6" fillId="9" borderId="4" xfId="0" applyNumberFormat="1" applyFont="1" applyFill="1" applyBorder="1" applyAlignment="1">
      <alignment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vertical="center" wrapText="1"/>
    </xf>
    <xf numFmtId="0" fontId="6" fillId="0" borderId="69" xfId="0" applyFont="1" applyBorder="1" applyAlignment="1">
      <alignment vertical="center" wrapText="1"/>
    </xf>
    <xf numFmtId="0" fontId="6" fillId="0" borderId="70" xfId="0" applyFont="1" applyBorder="1" applyAlignment="1">
      <alignment vertical="center" wrapText="1"/>
    </xf>
    <xf numFmtId="38" fontId="6" fillId="0" borderId="71" xfId="1" applyNumberFormat="1" applyFont="1" applyBorder="1" applyAlignment="1">
      <alignment vertical="center"/>
    </xf>
    <xf numFmtId="38" fontId="6" fillId="0" borderId="52" xfId="1" applyNumberFormat="1" applyFont="1" applyBorder="1" applyAlignment="1">
      <alignment vertical="center"/>
    </xf>
    <xf numFmtId="178" fontId="6" fillId="0" borderId="52" xfId="0" applyNumberFormat="1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38" fontId="6" fillId="2" borderId="67" xfId="1" applyNumberFormat="1" applyFont="1" applyFill="1" applyBorder="1" applyAlignment="1">
      <alignment vertical="center"/>
    </xf>
    <xf numFmtId="38" fontId="6" fillId="0" borderId="71" xfId="0" applyNumberFormat="1" applyFont="1" applyBorder="1" applyAlignment="1">
      <alignment vertical="center"/>
    </xf>
    <xf numFmtId="38" fontId="6" fillId="0" borderId="52" xfId="0" applyNumberFormat="1" applyFont="1" applyBorder="1" applyAlignment="1">
      <alignment vertical="center"/>
    </xf>
    <xf numFmtId="1" fontId="6" fillId="0" borderId="52" xfId="0" applyNumberFormat="1" applyFont="1" applyBorder="1" applyAlignment="1">
      <alignment vertical="center"/>
    </xf>
    <xf numFmtId="1" fontId="6" fillId="9" borderId="52" xfId="0" applyNumberFormat="1" applyFont="1" applyFill="1" applyBorder="1" applyAlignment="1">
      <alignment vertical="center"/>
    </xf>
    <xf numFmtId="38" fontId="6" fillId="9" borderId="52" xfId="1" applyNumberFormat="1" applyFont="1" applyFill="1" applyBorder="1" applyAlignment="1">
      <alignment vertical="center"/>
    </xf>
    <xf numFmtId="38" fontId="6" fillId="3" borderId="67" xfId="1" applyNumberFormat="1" applyFont="1" applyFill="1" applyBorder="1" applyAlignment="1">
      <alignment vertical="center"/>
    </xf>
    <xf numFmtId="177" fontId="6" fillId="0" borderId="70" xfId="1" applyNumberFormat="1" applyFont="1" applyBorder="1" applyAlignment="1">
      <alignment vertical="center"/>
    </xf>
    <xf numFmtId="0" fontId="8" fillId="0" borderId="68" xfId="0" applyFont="1" applyBorder="1" applyAlignment="1">
      <alignment vertical="center" wrapText="1"/>
    </xf>
    <xf numFmtId="0" fontId="21" fillId="0" borderId="70" xfId="0" applyFont="1" applyBorder="1" applyAlignment="1">
      <alignment vertical="center" wrapText="1"/>
    </xf>
    <xf numFmtId="1" fontId="6" fillId="0" borderId="71" xfId="0" applyNumberFormat="1" applyFont="1" applyBorder="1" applyAlignment="1">
      <alignment vertical="center"/>
    </xf>
    <xf numFmtId="1" fontId="6" fillId="2" borderId="67" xfId="0" applyNumberFormat="1" applyFont="1" applyFill="1" applyBorder="1" applyAlignment="1">
      <alignment vertical="center"/>
    </xf>
    <xf numFmtId="0" fontId="6" fillId="9" borderId="52" xfId="0" applyFont="1" applyFill="1" applyBorder="1" applyAlignment="1">
      <alignment vertical="center"/>
    </xf>
    <xf numFmtId="0" fontId="21" fillId="9" borderId="52" xfId="0" applyFont="1" applyFill="1" applyBorder="1" applyAlignment="1">
      <alignment vertical="center"/>
    </xf>
    <xf numFmtId="38" fontId="6" fillId="3" borderId="67" xfId="0" applyNumberFormat="1" applyFont="1" applyFill="1" applyBorder="1" applyAlignment="1">
      <alignment vertical="center"/>
    </xf>
    <xf numFmtId="177" fontId="6" fillId="0" borderId="70" xfId="0" applyNumberFormat="1" applyFont="1" applyBorder="1" applyAlignment="1">
      <alignment vertical="center"/>
    </xf>
    <xf numFmtId="38" fontId="6" fillId="0" borderId="41" xfId="1" applyFont="1" applyBorder="1" applyAlignment="1">
      <alignment vertical="center"/>
    </xf>
    <xf numFmtId="38" fontId="6" fillId="9" borderId="41" xfId="1" applyFont="1" applyFill="1" applyBorder="1" applyAlignment="1">
      <alignment vertical="center"/>
    </xf>
    <xf numFmtId="178" fontId="6" fillId="0" borderId="52" xfId="0" applyNumberFormat="1" applyFont="1" applyFill="1" applyBorder="1" applyAlignment="1">
      <alignment vertical="center"/>
    </xf>
    <xf numFmtId="178" fontId="6" fillId="0" borderId="31" xfId="0" applyNumberFormat="1" applyFont="1" applyFill="1" applyBorder="1" applyAlignment="1">
      <alignment vertical="center"/>
    </xf>
    <xf numFmtId="0" fontId="6" fillId="0" borderId="72" xfId="0" applyFont="1" applyBorder="1" applyAlignment="1">
      <alignment horizontal="center" vertical="center"/>
    </xf>
    <xf numFmtId="0" fontId="6" fillId="9" borderId="59" xfId="0" applyFont="1" applyFill="1" applyBorder="1" applyAlignment="1">
      <alignment horizontal="center" vertical="center"/>
    </xf>
    <xf numFmtId="0" fontId="6" fillId="9" borderId="53" xfId="0" applyFont="1" applyFill="1" applyBorder="1" applyAlignment="1">
      <alignment horizontal="center" vertical="center"/>
    </xf>
    <xf numFmtId="0" fontId="6" fillId="9" borderId="60" xfId="0" applyFont="1" applyFill="1" applyBorder="1" applyAlignment="1">
      <alignment horizontal="center" vertical="center"/>
    </xf>
    <xf numFmtId="0" fontId="6" fillId="9" borderId="58" xfId="0" applyFont="1" applyFill="1" applyBorder="1" applyAlignment="1">
      <alignment horizontal="center" vertical="center"/>
    </xf>
    <xf numFmtId="1" fontId="6" fillId="9" borderId="31" xfId="1" applyNumberFormat="1" applyFont="1" applyFill="1" applyBorder="1" applyAlignment="1">
      <alignment vertical="center"/>
    </xf>
    <xf numFmtId="1" fontId="6" fillId="9" borderId="41" xfId="1" applyNumberFormat="1" applyFont="1" applyFill="1" applyBorder="1" applyAlignment="1">
      <alignment vertical="center"/>
    </xf>
    <xf numFmtId="177" fontId="10" fillId="0" borderId="15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3" fillId="0" borderId="46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1" fontId="6" fillId="10" borderId="48" xfId="0" applyNumberFormat="1" applyFont="1" applyFill="1" applyBorder="1" applyAlignment="1">
      <alignment vertical="center"/>
    </xf>
    <xf numFmtId="1" fontId="6" fillId="10" borderId="71" xfId="0" applyNumberFormat="1" applyFont="1" applyFill="1" applyBorder="1" applyAlignment="1">
      <alignment vertical="center"/>
    </xf>
    <xf numFmtId="38" fontId="6" fillId="10" borderId="37" xfId="1" applyFont="1" applyFill="1" applyBorder="1" applyAlignment="1">
      <alignment vertical="center"/>
    </xf>
    <xf numFmtId="38" fontId="6" fillId="10" borderId="48" xfId="1" applyFont="1" applyFill="1" applyBorder="1" applyAlignment="1">
      <alignment vertical="center"/>
    </xf>
    <xf numFmtId="38" fontId="6" fillId="10" borderId="19" xfId="1" applyFont="1" applyFill="1" applyBorder="1" applyAlignment="1">
      <alignment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177" fontId="10" fillId="9" borderId="64" xfId="0" applyNumberFormat="1" applyFont="1" applyFill="1" applyBorder="1" applyAlignment="1">
      <alignment vertical="center"/>
    </xf>
    <xf numFmtId="177" fontId="10" fillId="0" borderId="49" xfId="0" applyNumberFormat="1" applyFont="1" applyBorder="1" applyAlignment="1">
      <alignment vertical="center"/>
    </xf>
    <xf numFmtId="177" fontId="10" fillId="0" borderId="19" xfId="0" applyNumberFormat="1" applyFont="1" applyBorder="1" applyAlignment="1">
      <alignment vertical="center"/>
    </xf>
    <xf numFmtId="177" fontId="10" fillId="0" borderId="18" xfId="0" applyNumberFormat="1" applyFont="1" applyBorder="1" applyAlignment="1">
      <alignment vertical="center"/>
    </xf>
    <xf numFmtId="177" fontId="10" fillId="0" borderId="71" xfId="0" applyNumberFormat="1" applyFont="1" applyBorder="1" applyAlignment="1">
      <alignment vertical="center"/>
    </xf>
    <xf numFmtId="177" fontId="10" fillId="0" borderId="37" xfId="0" applyNumberFormat="1" applyFont="1" applyBorder="1" applyAlignment="1">
      <alignment vertical="center"/>
    </xf>
    <xf numFmtId="1" fontId="6" fillId="0" borderId="53" xfId="0" applyNumberFormat="1" applyFont="1" applyFill="1" applyBorder="1" applyAlignment="1">
      <alignment vertical="center"/>
    </xf>
    <xf numFmtId="178" fontId="6" fillId="0" borderId="41" xfId="0" applyNumberFormat="1" applyFont="1" applyFill="1" applyBorder="1" applyAlignment="1">
      <alignment vertical="center"/>
    </xf>
    <xf numFmtId="1" fontId="6" fillId="0" borderId="41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0" fontId="13" fillId="9" borderId="25" xfId="0" applyFont="1" applyFill="1" applyBorder="1" applyAlignment="1">
      <alignment vertical="center"/>
    </xf>
    <xf numFmtId="0" fontId="13" fillId="9" borderId="1" xfId="0" applyFont="1" applyFill="1" applyBorder="1" applyAlignment="1">
      <alignment vertical="center"/>
    </xf>
    <xf numFmtId="0" fontId="13" fillId="9" borderId="20" xfId="0" applyFont="1" applyFill="1" applyBorder="1" applyAlignment="1">
      <alignment vertical="center"/>
    </xf>
    <xf numFmtId="0" fontId="13" fillId="9" borderId="52" xfId="0" applyFont="1" applyFill="1" applyBorder="1" applyAlignment="1">
      <alignment vertical="center"/>
    </xf>
    <xf numFmtId="38" fontId="13" fillId="9" borderId="31" xfId="1" applyFont="1" applyFill="1" applyBorder="1" applyAlignment="1">
      <alignment vertical="center"/>
    </xf>
    <xf numFmtId="38" fontId="13" fillId="9" borderId="41" xfId="1" applyFont="1" applyFill="1" applyBorder="1" applyAlignment="1">
      <alignment vertical="center"/>
    </xf>
    <xf numFmtId="38" fontId="13" fillId="9" borderId="25" xfId="1" applyFont="1" applyFill="1" applyBorder="1" applyAlignment="1">
      <alignment vertical="center"/>
    </xf>
    <xf numFmtId="38" fontId="13" fillId="9" borderId="25" xfId="1" applyNumberFormat="1" applyFont="1" applyFill="1" applyBorder="1" applyAlignment="1">
      <alignment vertical="center"/>
    </xf>
    <xf numFmtId="38" fontId="13" fillId="9" borderId="1" xfId="1" applyNumberFormat="1" applyFont="1" applyFill="1" applyBorder="1" applyAlignment="1">
      <alignment vertical="center"/>
    </xf>
    <xf numFmtId="38" fontId="13" fillId="9" borderId="20" xfId="1" applyNumberFormat="1" applyFont="1" applyFill="1" applyBorder="1" applyAlignment="1">
      <alignment vertical="center"/>
    </xf>
    <xf numFmtId="38" fontId="13" fillId="9" borderId="41" xfId="1" applyNumberFormat="1" applyFont="1" applyFill="1" applyBorder="1" applyAlignment="1">
      <alignment vertical="center"/>
    </xf>
    <xf numFmtId="38" fontId="13" fillId="9" borderId="52" xfId="1" applyNumberFormat="1" applyFont="1" applyFill="1" applyBorder="1" applyAlignment="1">
      <alignment vertical="center"/>
    </xf>
    <xf numFmtId="1" fontId="13" fillId="9" borderId="41" xfId="0" applyNumberFormat="1" applyFont="1" applyFill="1" applyBorder="1" applyAlignment="1">
      <alignment vertical="center"/>
    </xf>
    <xf numFmtId="1" fontId="13" fillId="9" borderId="25" xfId="0" applyNumberFormat="1" applyFont="1" applyFill="1" applyBorder="1" applyAlignment="1">
      <alignment vertical="center"/>
    </xf>
    <xf numFmtId="1" fontId="13" fillId="9" borderId="1" xfId="0" applyNumberFormat="1" applyFont="1" applyFill="1" applyBorder="1" applyAlignment="1">
      <alignment vertical="center"/>
    </xf>
    <xf numFmtId="1" fontId="13" fillId="9" borderId="20" xfId="0" applyNumberFormat="1" applyFont="1" applyFill="1" applyBorder="1" applyAlignment="1">
      <alignment vertical="center"/>
    </xf>
    <xf numFmtId="1" fontId="13" fillId="9" borderId="52" xfId="0" applyNumberFormat="1" applyFont="1" applyFill="1" applyBorder="1" applyAlignment="1">
      <alignment vertical="center"/>
    </xf>
    <xf numFmtId="1" fontId="13" fillId="9" borderId="31" xfId="1" applyNumberFormat="1" applyFont="1" applyFill="1" applyBorder="1" applyAlignment="1">
      <alignment vertical="center"/>
    </xf>
    <xf numFmtId="1" fontId="13" fillId="9" borderId="41" xfId="1" applyNumberFormat="1" applyFont="1" applyFill="1" applyBorder="1" applyAlignment="1">
      <alignment vertical="center"/>
    </xf>
    <xf numFmtId="1" fontId="13" fillId="9" borderId="25" xfId="1" applyNumberFormat="1" applyFont="1" applyFill="1" applyBorder="1" applyAlignment="1">
      <alignment vertical="center"/>
    </xf>
    <xf numFmtId="1" fontId="13" fillId="9" borderId="1" xfId="1" applyNumberFormat="1" applyFont="1" applyFill="1" applyBorder="1" applyAlignment="1">
      <alignment vertical="center"/>
    </xf>
    <xf numFmtId="1" fontId="13" fillId="9" borderId="52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2400">
                <a:latin typeface="游ゴシック" panose="020B0400000000000000" pitchFamily="50" charset="-128"/>
                <a:ea typeface="游ゴシック" panose="020B0400000000000000" pitchFamily="50" charset="-128"/>
              </a:rPr>
              <a:t>○○家キャッシュフロー表（作成：</a:t>
            </a:r>
            <a:r>
              <a:rPr lang="en-US" altLang="ja-JP" sz="2400">
                <a:latin typeface="游ゴシック" panose="020B0400000000000000" pitchFamily="50" charset="-128"/>
                <a:ea typeface="游ゴシック" panose="020B0400000000000000" pitchFamily="50" charset="-128"/>
              </a:rPr>
              <a:t>2019</a:t>
            </a:r>
            <a:r>
              <a:rPr lang="ja-JP" altLang="en-US" sz="2400">
                <a:latin typeface="游ゴシック" panose="020B0400000000000000" pitchFamily="50" charset="-128"/>
                <a:ea typeface="游ゴシック" panose="020B0400000000000000" pitchFamily="50" charset="-128"/>
              </a:rPr>
              <a:t>年○月○日）</a:t>
            </a:r>
            <a:endParaRPr lang="ja-JP" sz="2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'CF（2019年3月）'!$C$44</c:f>
              <c:strCache>
                <c:ptCount val="1"/>
                <c:pt idx="0">
                  <c:v>年間収支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'CF（2019年3月）'!$E$3:$AM$3</c:f>
              <c:numCache>
                <c:formatCode>General</c:formatCode>
                <c:ptCount val="3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</c:numCache>
            </c:numRef>
          </c:cat>
          <c:val>
            <c:numRef>
              <c:f>'CF（2019年3月）'!$E$44:$AM$44</c:f>
              <c:numCache>
                <c:formatCode>#,##0;"▲ "#,##0</c:formatCode>
                <c:ptCount val="35"/>
                <c:pt idx="0">
                  <c:v>99</c:v>
                </c:pt>
                <c:pt idx="1">
                  <c:v>784.88999999999987</c:v>
                </c:pt>
                <c:pt idx="2">
                  <c:v>-31.756100000000004</c:v>
                </c:pt>
                <c:pt idx="3">
                  <c:v>-287.43866100000002</c:v>
                </c:pt>
                <c:pt idx="4">
                  <c:v>-229.15804761000004</c:v>
                </c:pt>
                <c:pt idx="5">
                  <c:v>-82.914628086100038</c:v>
                </c:pt>
                <c:pt idx="6">
                  <c:v>-100.64614205687269</c:v>
                </c:pt>
                <c:pt idx="7">
                  <c:v>-105.32860347744145</c:v>
                </c:pt>
                <c:pt idx="8">
                  <c:v>-86.037889512215884</c:v>
                </c:pt>
                <c:pt idx="9">
                  <c:v>-59.974268407338059</c:v>
                </c:pt>
                <c:pt idx="10">
                  <c:v>-0.73801109141146526</c:v>
                </c:pt>
                <c:pt idx="11">
                  <c:v>-235.52939120232554</c:v>
                </c:pt>
                <c:pt idx="12">
                  <c:v>-206.34868511434888</c:v>
                </c:pt>
                <c:pt idx="13">
                  <c:v>-79.196171965492397</c:v>
                </c:pt>
                <c:pt idx="14">
                  <c:v>-12.072133685147321</c:v>
                </c:pt>
                <c:pt idx="15">
                  <c:v>-126.9768550219988</c:v>
                </c:pt>
                <c:pt idx="16">
                  <c:v>-20.070623572218835</c:v>
                </c:pt>
                <c:pt idx="17">
                  <c:v>-65.033729807941029</c:v>
                </c:pt>
                <c:pt idx="18">
                  <c:v>-16.026467106020448</c:v>
                </c:pt>
                <c:pt idx="19">
                  <c:v>-69.049131777080675</c:v>
                </c:pt>
                <c:pt idx="20">
                  <c:v>-22.102023094851461</c:v>
                </c:pt>
                <c:pt idx="21">
                  <c:v>-115.18544332579995</c:v>
                </c:pt>
                <c:pt idx="22">
                  <c:v>-38.299697759057949</c:v>
                </c:pt>
                <c:pt idx="23">
                  <c:v>-51.445094736648514</c:v>
                </c:pt>
                <c:pt idx="24">
                  <c:v>-34.621945684014975</c:v>
                </c:pt>
                <c:pt idx="25">
                  <c:v>-57.830565140855128</c:v>
                </c:pt>
                <c:pt idx="26">
                  <c:v>-91.071270792263704</c:v>
                </c:pt>
                <c:pt idx="27">
                  <c:v>-64.344383500186325</c:v>
                </c:pt>
                <c:pt idx="28">
                  <c:v>-47.65022733518822</c:v>
                </c:pt>
                <c:pt idx="29">
                  <c:v>-70.989129608540111</c:v>
                </c:pt>
                <c:pt idx="30">
                  <c:v>-104.3614209046255</c:v>
                </c:pt>
                <c:pt idx="31">
                  <c:v>-77.767435113671752</c:v>
                </c:pt>
                <c:pt idx="32">
                  <c:v>-61.207509464808481</c:v>
                </c:pt>
                <c:pt idx="33">
                  <c:v>-64.681984559456566</c:v>
                </c:pt>
                <c:pt idx="34">
                  <c:v>-68.19120440505111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C-4B50-9978-3F2261080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60564240"/>
        <c:axId val="660562960"/>
      </c:barChart>
      <c:lineChart>
        <c:grouping val="standard"/>
        <c:varyColors val="0"/>
        <c:ser>
          <c:idx val="1"/>
          <c:order val="0"/>
          <c:tx>
            <c:strRef>
              <c:f>'CF（2019年3月）'!$C$45</c:f>
              <c:strCache>
                <c:ptCount val="1"/>
                <c:pt idx="0">
                  <c:v>貯蓄残高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'CF（2019年3月）'!$E$3:$AM$3</c:f>
              <c:numCache>
                <c:formatCode>General</c:formatCode>
                <c:ptCount val="3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</c:numCache>
            </c:numRef>
          </c:cat>
          <c:val>
            <c:numRef>
              <c:f>'CF（2019年3月）'!$E$45:$AM$45</c:f>
              <c:numCache>
                <c:formatCode>#,##0;"▲ "#,##0</c:formatCode>
                <c:ptCount val="35"/>
                <c:pt idx="0">
                  <c:v>1000</c:v>
                </c:pt>
                <c:pt idx="1">
                  <c:v>1804.8899999999999</c:v>
                </c:pt>
                <c:pt idx="2">
                  <c:v>1809.2316999999998</c:v>
                </c:pt>
                <c:pt idx="3">
                  <c:v>1557.9776729999999</c:v>
                </c:pt>
                <c:pt idx="4">
                  <c:v>1359.9791788499999</c:v>
                </c:pt>
                <c:pt idx="5">
                  <c:v>1304.2641343409</c:v>
                </c:pt>
                <c:pt idx="6">
                  <c:v>1229.7032749708455</c:v>
                </c:pt>
                <c:pt idx="7">
                  <c:v>1148.9687369928211</c:v>
                </c:pt>
                <c:pt idx="8">
                  <c:v>1085.9102222204615</c:v>
                </c:pt>
                <c:pt idx="9">
                  <c:v>1047.6541582575326</c:v>
                </c:pt>
                <c:pt idx="10">
                  <c:v>1067.8692303312719</c:v>
                </c:pt>
                <c:pt idx="11">
                  <c:v>853.6972237355717</c:v>
                </c:pt>
                <c:pt idx="12">
                  <c:v>664.42248309593424</c:v>
                </c:pt>
                <c:pt idx="13">
                  <c:v>598.51476079236045</c:v>
                </c:pt>
                <c:pt idx="14">
                  <c:v>598.41292232306046</c:v>
                </c:pt>
                <c:pt idx="15">
                  <c:v>483.40432574752282</c:v>
                </c:pt>
                <c:pt idx="16">
                  <c:v>473.00178869025444</c:v>
                </c:pt>
                <c:pt idx="17">
                  <c:v>417.4280946561185</c:v>
                </c:pt>
                <c:pt idx="18">
                  <c:v>409.75018944322045</c:v>
                </c:pt>
                <c:pt idx="19">
                  <c:v>348.8960614550042</c:v>
                </c:pt>
                <c:pt idx="20">
                  <c:v>333.77195958925284</c:v>
                </c:pt>
                <c:pt idx="21">
                  <c:v>225.26195545523797</c:v>
                </c:pt>
                <c:pt idx="22">
                  <c:v>191.46749680528478</c:v>
                </c:pt>
                <c:pt idx="23">
                  <c:v>143.85175200474197</c:v>
                </c:pt>
                <c:pt idx="24">
                  <c:v>112.10684136082185</c:v>
                </c:pt>
                <c:pt idx="25">
                  <c:v>56.518413047183159</c:v>
                </c:pt>
                <c:pt idx="26">
                  <c:v>-33.422489484136882</c:v>
                </c:pt>
                <c:pt idx="27">
                  <c:v>-98.435322774005954</c:v>
                </c:pt>
                <c:pt idx="28">
                  <c:v>-148.05425656467429</c:v>
                </c:pt>
                <c:pt idx="29">
                  <c:v>-222.00447130450789</c:v>
                </c:pt>
                <c:pt idx="30">
                  <c:v>-330.80598163522359</c:v>
                </c:pt>
                <c:pt idx="31">
                  <c:v>-415.18953638159979</c:v>
                </c:pt>
                <c:pt idx="32">
                  <c:v>-484.7008365740403</c:v>
                </c:pt>
                <c:pt idx="33">
                  <c:v>-559.07683786497773</c:v>
                </c:pt>
                <c:pt idx="34">
                  <c:v>-638.44957902732835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DC-4B50-9978-3F2261080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833296"/>
        <c:axId val="449835216"/>
      </c:lineChart>
      <c:catAx>
        <c:axId val="66056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660562960"/>
        <c:crosses val="autoZero"/>
        <c:auto val="1"/>
        <c:lblAlgn val="ctr"/>
        <c:lblOffset val="100"/>
        <c:noMultiLvlLbl val="0"/>
      </c:catAx>
      <c:valAx>
        <c:axId val="66056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▲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660564240"/>
        <c:crosses val="autoZero"/>
        <c:crossBetween val="between"/>
      </c:valAx>
      <c:valAx>
        <c:axId val="449835216"/>
        <c:scaling>
          <c:orientation val="minMax"/>
        </c:scaling>
        <c:delete val="0"/>
        <c:axPos val="r"/>
        <c:numFmt formatCode="#,##0;&quot;▲ 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49833296"/>
        <c:crosses val="max"/>
        <c:crossBetween val="between"/>
      </c:valAx>
      <c:catAx>
        <c:axId val="449833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9835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399421682459182"/>
          <c:y val="0.30102068711059682"/>
          <c:w val="0.14255207756683635"/>
          <c:h val="6.023432923993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2612572</xdr:colOff>
      <xdr:row>5</xdr:row>
      <xdr:rowOff>231320</xdr:rowOff>
    </xdr:from>
    <xdr:to>
      <xdr:col>3</xdr:col>
      <xdr:colOff>530679</xdr:colOff>
      <xdr:row>8</xdr:row>
      <xdr:rowOff>639535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197679" y="1809749"/>
          <a:ext cx="2122714" cy="1006929"/>
        </a:xfrm>
        <a:prstGeom prst="wedgeRoundRectCallout">
          <a:avLst>
            <a:gd name="adj1" fmla="val 63987"/>
            <a:gd name="adj2" fmla="val -8192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開始する年齢を書く。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子供行が足りない場合は、行を挿入・コピー・ペースで増やしてください。</a:t>
          </a:r>
        </a:p>
      </xdr:txBody>
    </xdr:sp>
    <xdr:clientData/>
  </xdr:twoCellAnchor>
  <xdr:twoCellAnchor>
    <xdr:from>
      <xdr:col>2</xdr:col>
      <xdr:colOff>2574472</xdr:colOff>
      <xdr:row>9</xdr:row>
      <xdr:rowOff>179614</xdr:rowOff>
    </xdr:from>
    <xdr:to>
      <xdr:col>3</xdr:col>
      <xdr:colOff>492579</xdr:colOff>
      <xdr:row>10</xdr:row>
      <xdr:rowOff>340178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159579" y="3023507"/>
          <a:ext cx="2122714" cy="718457"/>
        </a:xfrm>
        <a:prstGeom prst="wedgeRoundRectCallout">
          <a:avLst>
            <a:gd name="adj1" fmla="val 72320"/>
            <a:gd name="adj2" fmla="val -5219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家族の年齢に対応して、予想できるイベントを書きます。</a:t>
          </a:r>
        </a:p>
      </xdr:txBody>
    </xdr:sp>
    <xdr:clientData/>
  </xdr:twoCellAnchor>
  <xdr:twoCellAnchor>
    <xdr:from>
      <xdr:col>2</xdr:col>
      <xdr:colOff>2454729</xdr:colOff>
      <xdr:row>11</xdr:row>
      <xdr:rowOff>54430</xdr:rowOff>
    </xdr:from>
    <xdr:to>
      <xdr:col>3</xdr:col>
      <xdr:colOff>372836</xdr:colOff>
      <xdr:row>13</xdr:row>
      <xdr:rowOff>176894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039836" y="4177394"/>
          <a:ext cx="2122714" cy="394607"/>
        </a:xfrm>
        <a:prstGeom prst="wedgeRoundRectCallout">
          <a:avLst>
            <a:gd name="adj1" fmla="val 74243"/>
            <a:gd name="adj2" fmla="val -3810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給与収入を書く。</a:t>
          </a:r>
          <a:r>
            <a:rPr kumimoji="1" lang="en-US" altLang="ja-JP" sz="1200">
              <a:solidFill>
                <a:srgbClr val="FF0000"/>
              </a:solidFill>
            </a:rPr>
            <a:t>*0.7</a:t>
          </a:r>
        </a:p>
        <a:p>
          <a:pPr algn="l"/>
          <a:endParaRPr kumimoji="1" lang="en-US" altLang="ja-JP" sz="1200">
            <a:solidFill>
              <a:srgbClr val="FF0000"/>
            </a:solidFill>
          </a:endParaRPr>
        </a:p>
        <a:p>
          <a:pPr algn="l"/>
          <a:endParaRPr kumimoji="1" lang="en-US" altLang="ja-JP" sz="1200">
            <a:solidFill>
              <a:srgbClr val="FF0000"/>
            </a:solidFill>
          </a:endParaRPr>
        </a:p>
        <a:p>
          <a:pPr algn="l"/>
          <a:endParaRPr kumimoji="1" lang="en-US" altLang="ja-JP" sz="1200">
            <a:solidFill>
              <a:srgbClr val="FF0000"/>
            </a:solidFill>
          </a:endParaRPr>
        </a:p>
        <a:p>
          <a:pPr algn="l"/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2797629</xdr:colOff>
      <xdr:row>13</xdr:row>
      <xdr:rowOff>220438</xdr:rowOff>
    </xdr:from>
    <xdr:to>
      <xdr:col>3</xdr:col>
      <xdr:colOff>715736</xdr:colOff>
      <xdr:row>15</xdr:row>
      <xdr:rowOff>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82736" y="4615545"/>
          <a:ext cx="2122714" cy="394607"/>
        </a:xfrm>
        <a:prstGeom prst="wedgeRoundRectCallout">
          <a:avLst>
            <a:gd name="adj1" fmla="val 82576"/>
            <a:gd name="adj2" fmla="val -6914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退職金の一時金分を書く。</a:t>
          </a:r>
        </a:p>
      </xdr:txBody>
    </xdr:sp>
    <xdr:clientData/>
  </xdr:twoCellAnchor>
  <xdr:twoCellAnchor>
    <xdr:from>
      <xdr:col>2</xdr:col>
      <xdr:colOff>2813957</xdr:colOff>
      <xdr:row>15</xdr:row>
      <xdr:rowOff>73479</xdr:rowOff>
    </xdr:from>
    <xdr:to>
      <xdr:col>3</xdr:col>
      <xdr:colOff>732064</xdr:colOff>
      <xdr:row>18</xdr:row>
      <xdr:rowOff>258535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99064" y="5312229"/>
          <a:ext cx="2122714" cy="1001485"/>
        </a:xfrm>
        <a:prstGeom prst="wedgeRoundRectCallout">
          <a:avLst>
            <a:gd name="adj1" fmla="val 85140"/>
            <a:gd name="adj2" fmla="val -6411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企業年金があれば書く。この例は、本人終身年金を受け取れると仮定</a:t>
          </a:r>
        </a:p>
      </xdr:txBody>
    </xdr:sp>
    <xdr:clientData/>
  </xdr:twoCellAnchor>
  <xdr:twoCellAnchor>
    <xdr:from>
      <xdr:col>4</xdr:col>
      <xdr:colOff>242208</xdr:colOff>
      <xdr:row>16</xdr:row>
      <xdr:rowOff>195945</xdr:rowOff>
    </xdr:from>
    <xdr:to>
      <xdr:col>7</xdr:col>
      <xdr:colOff>609600</xdr:colOff>
      <xdr:row>17</xdr:row>
      <xdr:rowOff>247650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793922" y="5407481"/>
          <a:ext cx="2122714" cy="323848"/>
        </a:xfrm>
        <a:prstGeom prst="wedgeRoundRectCallout">
          <a:avLst>
            <a:gd name="adj1" fmla="val -22552"/>
            <a:gd name="adj2" fmla="val -123765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200">
              <a:solidFill>
                <a:srgbClr val="FF0000"/>
              </a:solidFill>
            </a:rPr>
            <a:t>個人年金があれば記入する。</a:t>
          </a:r>
        </a:p>
      </xdr:txBody>
    </xdr:sp>
    <xdr:clientData/>
  </xdr:twoCellAnchor>
  <xdr:twoCellAnchor>
    <xdr:from>
      <xdr:col>4</xdr:col>
      <xdr:colOff>353786</xdr:colOff>
      <xdr:row>18</xdr:row>
      <xdr:rowOff>117024</xdr:rowOff>
    </xdr:from>
    <xdr:to>
      <xdr:col>8</xdr:col>
      <xdr:colOff>95250</xdr:colOff>
      <xdr:row>19</xdr:row>
      <xdr:rowOff>168729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905500" y="5872845"/>
          <a:ext cx="2122714" cy="323848"/>
        </a:xfrm>
        <a:prstGeom prst="wedgeRoundRectCallout">
          <a:avLst>
            <a:gd name="adj1" fmla="val 83218"/>
            <a:gd name="adj2" fmla="val -16158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200">
              <a:solidFill>
                <a:srgbClr val="FF0000"/>
              </a:solidFill>
            </a:rPr>
            <a:t>年金定期便を見て記入する。</a:t>
          </a:r>
        </a:p>
      </xdr:txBody>
    </xdr:sp>
    <xdr:clientData/>
  </xdr:twoCellAnchor>
  <xdr:twoCellAnchor>
    <xdr:from>
      <xdr:col>9</xdr:col>
      <xdr:colOff>326571</xdr:colOff>
      <xdr:row>16</xdr:row>
      <xdr:rowOff>68035</xdr:rowOff>
    </xdr:from>
    <xdr:to>
      <xdr:col>9</xdr:col>
      <xdr:colOff>503464</xdr:colOff>
      <xdr:row>17</xdr:row>
      <xdr:rowOff>258535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844642" y="5279571"/>
          <a:ext cx="176893" cy="462643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342899</xdr:colOff>
      <xdr:row>21</xdr:row>
      <xdr:rowOff>57150</xdr:rowOff>
    </xdr:from>
    <xdr:to>
      <xdr:col>12</xdr:col>
      <xdr:colOff>519792</xdr:colOff>
      <xdr:row>22</xdr:row>
      <xdr:rowOff>247650</xdr:rowOff>
    </xdr:to>
    <xdr:sp macro="" textlink="">
      <xdr:nvSpPr>
        <xdr:cNvPr id="10" name="左中かっこ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0616292" y="6629400"/>
          <a:ext cx="176893" cy="462643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424542</xdr:colOff>
      <xdr:row>22</xdr:row>
      <xdr:rowOff>217714</xdr:rowOff>
    </xdr:from>
    <xdr:to>
      <xdr:col>10</xdr:col>
      <xdr:colOff>166006</xdr:colOff>
      <xdr:row>25</xdr:row>
      <xdr:rowOff>89808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146471" y="7062107"/>
          <a:ext cx="2122714" cy="688522"/>
        </a:xfrm>
        <a:prstGeom prst="wedgeRoundRectCallout">
          <a:avLst>
            <a:gd name="adj1" fmla="val 110141"/>
            <a:gd name="adj2" fmla="val -7660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200">
              <a:solidFill>
                <a:srgbClr val="FF0000"/>
              </a:solidFill>
            </a:rPr>
            <a:t>年金定期便を見て記入する。妻の厚生年金等があれば記入する。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206829</xdr:colOff>
      <xdr:row>19</xdr:row>
      <xdr:rowOff>204106</xdr:rowOff>
    </xdr:from>
    <xdr:to>
      <xdr:col>9</xdr:col>
      <xdr:colOff>408215</xdr:colOff>
      <xdr:row>22</xdr:row>
      <xdr:rowOff>149678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343650" y="6232070"/>
          <a:ext cx="2582636" cy="762001"/>
        </a:xfrm>
        <a:prstGeom prst="wedgeRoundRectCallout">
          <a:avLst>
            <a:gd name="adj1" fmla="val 59975"/>
            <a:gd name="adj2" fmla="val -9259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200">
              <a:solidFill>
                <a:srgbClr val="FF0000"/>
              </a:solidFill>
            </a:rPr>
            <a:t>夫</a:t>
          </a:r>
          <a:r>
            <a:rPr kumimoji="1" lang="en-US" altLang="ja-JP" sz="1200">
              <a:solidFill>
                <a:srgbClr val="FF0000"/>
              </a:solidFill>
            </a:rPr>
            <a:t>65</a:t>
          </a:r>
          <a:r>
            <a:rPr kumimoji="1" lang="ja-JP" altLang="en-US" sz="1200">
              <a:solidFill>
                <a:srgbClr val="FF0000"/>
              </a:solidFill>
            </a:rPr>
            <a:t>歳以降で、妻が</a:t>
          </a:r>
          <a:r>
            <a:rPr kumimoji="1" lang="en-US" altLang="ja-JP" sz="1200">
              <a:solidFill>
                <a:srgbClr val="FF0000"/>
              </a:solidFill>
            </a:rPr>
            <a:t>65</a:t>
          </a:r>
          <a:r>
            <a:rPr kumimoji="1" lang="ja-JP" altLang="en-US" sz="1200">
              <a:solidFill>
                <a:srgbClr val="FF0000"/>
              </a:solidFill>
            </a:rPr>
            <a:t>歳未満の場合、妻</a:t>
          </a:r>
          <a:r>
            <a:rPr kumimoji="1" lang="en-US" altLang="ja-JP" sz="1200">
              <a:solidFill>
                <a:srgbClr val="FF0000"/>
              </a:solidFill>
            </a:rPr>
            <a:t>65</a:t>
          </a:r>
          <a:r>
            <a:rPr kumimoji="1" lang="ja-JP" altLang="en-US" sz="1200">
              <a:solidFill>
                <a:srgbClr val="FF0000"/>
              </a:solidFill>
            </a:rPr>
            <a:t>歳前まで支給される。</a:t>
          </a:r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誕生年により金額が異なる。</a:t>
          </a:r>
        </a:p>
      </xdr:txBody>
    </xdr:sp>
    <xdr:clientData/>
  </xdr:twoCellAnchor>
  <xdr:twoCellAnchor>
    <xdr:from>
      <xdr:col>10</xdr:col>
      <xdr:colOff>302078</xdr:colOff>
      <xdr:row>24</xdr:row>
      <xdr:rowOff>40821</xdr:rowOff>
    </xdr:from>
    <xdr:to>
      <xdr:col>16</xdr:col>
      <xdr:colOff>258535</xdr:colOff>
      <xdr:row>26</xdr:row>
      <xdr:rowOff>27215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9405257" y="7429500"/>
          <a:ext cx="3467099" cy="530679"/>
        </a:xfrm>
        <a:prstGeom prst="wedgeRoundRectCallout">
          <a:avLst>
            <a:gd name="adj1" fmla="val 7289"/>
            <a:gd name="adj2" fmla="val -6680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200">
              <a:solidFill>
                <a:srgbClr val="FF0000"/>
              </a:solidFill>
            </a:rPr>
            <a:t>加給年金を受けていた場合に少し振替加算がある。</a:t>
          </a:r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誕生年により金額が異なる。</a:t>
          </a:r>
        </a:p>
      </xdr:txBody>
    </xdr:sp>
    <xdr:clientData/>
  </xdr:twoCellAnchor>
  <xdr:twoCellAnchor>
    <xdr:from>
      <xdr:col>2</xdr:col>
      <xdr:colOff>1828799</xdr:colOff>
      <xdr:row>35</xdr:row>
      <xdr:rowOff>155122</xdr:rowOff>
    </xdr:from>
    <xdr:to>
      <xdr:col>2</xdr:col>
      <xdr:colOff>3951513</xdr:colOff>
      <xdr:row>38</xdr:row>
      <xdr:rowOff>57150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413906" y="10265229"/>
          <a:ext cx="2122714" cy="718457"/>
        </a:xfrm>
        <a:prstGeom prst="wedgeRoundRectCallout">
          <a:avLst>
            <a:gd name="adj1" fmla="val 88346"/>
            <a:gd name="adj2" fmla="val -1052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イベントに応じた金額を入力する。</a:t>
          </a:r>
        </a:p>
      </xdr:txBody>
    </xdr:sp>
    <xdr:clientData/>
  </xdr:twoCellAnchor>
  <xdr:twoCellAnchor>
    <xdr:from>
      <xdr:col>3</xdr:col>
      <xdr:colOff>549728</xdr:colOff>
      <xdr:row>35</xdr:row>
      <xdr:rowOff>87085</xdr:rowOff>
    </xdr:from>
    <xdr:to>
      <xdr:col>3</xdr:col>
      <xdr:colOff>748393</xdr:colOff>
      <xdr:row>40</xdr:row>
      <xdr:rowOff>190500</xdr:rowOff>
    </xdr:to>
    <xdr:sp macro="" textlink="">
      <xdr:nvSpPr>
        <xdr:cNvPr id="15" name="左中かっこ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339442" y="10197192"/>
          <a:ext cx="198665" cy="1191987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1578429</xdr:colOff>
      <xdr:row>24</xdr:row>
      <xdr:rowOff>40821</xdr:rowOff>
    </xdr:from>
    <xdr:to>
      <xdr:col>2</xdr:col>
      <xdr:colOff>3967841</xdr:colOff>
      <xdr:row>26</xdr:row>
      <xdr:rowOff>122465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163536" y="7429500"/>
          <a:ext cx="2389412" cy="625929"/>
        </a:xfrm>
        <a:prstGeom prst="wedgeRoundRectCallout">
          <a:avLst>
            <a:gd name="adj1" fmla="val 71605"/>
            <a:gd name="adj2" fmla="val 94909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毎年</a:t>
          </a:r>
          <a:r>
            <a:rPr kumimoji="1" lang="en-US" altLang="ja-JP" sz="1200">
              <a:solidFill>
                <a:srgbClr val="FF0000"/>
              </a:solidFill>
            </a:rPr>
            <a:t>1%</a:t>
          </a:r>
          <a:r>
            <a:rPr kumimoji="1" lang="ja-JP" altLang="en-US" sz="1200">
              <a:solidFill>
                <a:srgbClr val="FF0000"/>
              </a:solidFill>
            </a:rPr>
            <a:t>アップと仮定している。好きな値に変更してください。</a:t>
          </a:r>
        </a:p>
      </xdr:txBody>
    </xdr:sp>
    <xdr:clientData/>
  </xdr:twoCellAnchor>
  <xdr:twoCellAnchor>
    <xdr:from>
      <xdr:col>2</xdr:col>
      <xdr:colOff>1190625</xdr:colOff>
      <xdr:row>27</xdr:row>
      <xdr:rowOff>73025</xdr:rowOff>
    </xdr:from>
    <xdr:to>
      <xdr:col>2</xdr:col>
      <xdr:colOff>4002313</xdr:colOff>
      <xdr:row>28</xdr:row>
      <xdr:rowOff>222250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778000" y="8550275"/>
          <a:ext cx="2811688" cy="419100"/>
        </a:xfrm>
        <a:prstGeom prst="wedgeRoundRectCallout">
          <a:avLst>
            <a:gd name="adj1" fmla="val 89004"/>
            <a:gd name="adj2" fmla="val 20254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住宅ローンがあれば記入する。</a:t>
          </a:r>
        </a:p>
      </xdr:txBody>
    </xdr:sp>
    <xdr:clientData/>
  </xdr:twoCellAnchor>
  <xdr:twoCellAnchor>
    <xdr:from>
      <xdr:col>2</xdr:col>
      <xdr:colOff>2982686</xdr:colOff>
      <xdr:row>21</xdr:row>
      <xdr:rowOff>122464</xdr:rowOff>
    </xdr:from>
    <xdr:to>
      <xdr:col>4</xdr:col>
      <xdr:colOff>405491</xdr:colOff>
      <xdr:row>23</xdr:row>
      <xdr:rowOff>198665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567793" y="6694714"/>
          <a:ext cx="2389412" cy="620487"/>
        </a:xfrm>
        <a:prstGeom prst="wedgeRoundRectCallout">
          <a:avLst>
            <a:gd name="adj1" fmla="val 42561"/>
            <a:gd name="adj2" fmla="val 21432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別シート「基本生活費」の表から値を持ってきている。</a:t>
          </a:r>
        </a:p>
      </xdr:txBody>
    </xdr:sp>
    <xdr:clientData/>
  </xdr:twoCellAnchor>
  <xdr:twoCellAnchor>
    <xdr:from>
      <xdr:col>3</xdr:col>
      <xdr:colOff>440871</xdr:colOff>
      <xdr:row>30</xdr:row>
      <xdr:rowOff>59871</xdr:rowOff>
    </xdr:from>
    <xdr:to>
      <xdr:col>3</xdr:col>
      <xdr:colOff>666750</xdr:colOff>
      <xdr:row>34</xdr:row>
      <xdr:rowOff>176893</xdr:rowOff>
    </xdr:to>
    <xdr:sp macro="" textlink="">
      <xdr:nvSpPr>
        <xdr:cNvPr id="20" name="左中かっこ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230585" y="8809264"/>
          <a:ext cx="225879" cy="1205593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2163535</xdr:colOff>
      <xdr:row>32</xdr:row>
      <xdr:rowOff>32656</xdr:rowOff>
    </xdr:from>
    <xdr:to>
      <xdr:col>3</xdr:col>
      <xdr:colOff>81642</xdr:colOff>
      <xdr:row>34</xdr:row>
      <xdr:rowOff>40822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748642" y="9326335"/>
          <a:ext cx="2122714" cy="552451"/>
        </a:xfrm>
        <a:prstGeom prst="wedgeRoundRectCallout">
          <a:avLst>
            <a:gd name="adj1" fmla="val 62705"/>
            <a:gd name="adj2" fmla="val -27645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対応する社会保険料を記入する。</a:t>
          </a:r>
        </a:p>
      </xdr:txBody>
    </xdr:sp>
    <xdr:clientData/>
  </xdr:twoCellAnchor>
  <xdr:twoCellAnchor>
    <xdr:from>
      <xdr:col>2</xdr:col>
      <xdr:colOff>1885949</xdr:colOff>
      <xdr:row>45</xdr:row>
      <xdr:rowOff>144236</xdr:rowOff>
    </xdr:from>
    <xdr:to>
      <xdr:col>2</xdr:col>
      <xdr:colOff>4008663</xdr:colOff>
      <xdr:row>51</xdr:row>
      <xdr:rowOff>81643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471056" y="12785272"/>
          <a:ext cx="2122714" cy="985157"/>
        </a:xfrm>
        <a:prstGeom prst="wedgeRoundRectCallout">
          <a:avLst>
            <a:gd name="adj1" fmla="val 71038"/>
            <a:gd name="adj2" fmla="val -7902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運用益年率を</a:t>
          </a:r>
          <a:r>
            <a:rPr kumimoji="1" lang="en-US" altLang="ja-JP" sz="1200">
              <a:solidFill>
                <a:srgbClr val="FF0000"/>
              </a:solidFill>
            </a:rPr>
            <a:t>2%</a:t>
          </a:r>
          <a:r>
            <a:rPr kumimoji="1" lang="ja-JP" altLang="en-US" sz="1200">
              <a:solidFill>
                <a:srgbClr val="FF0000"/>
              </a:solidFill>
            </a:rPr>
            <a:t>と仮定している。好きな値に変更してください。</a:t>
          </a:r>
        </a:p>
      </xdr:txBody>
    </xdr:sp>
    <xdr:clientData/>
  </xdr:twoCellAnchor>
  <xdr:twoCellAnchor>
    <xdr:from>
      <xdr:col>4</xdr:col>
      <xdr:colOff>514349</xdr:colOff>
      <xdr:row>45</xdr:row>
      <xdr:rowOff>160565</xdr:rowOff>
    </xdr:from>
    <xdr:to>
      <xdr:col>8</xdr:col>
      <xdr:colOff>255813</xdr:colOff>
      <xdr:row>51</xdr:row>
      <xdr:rowOff>97972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6066063" y="12801601"/>
          <a:ext cx="2122714" cy="985157"/>
        </a:xfrm>
        <a:prstGeom prst="wedgeRoundRectCallout">
          <a:avLst>
            <a:gd name="adj1" fmla="val -54603"/>
            <a:gd name="adj2" fmla="val -7349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現在の貯蓄残高を記入してください（とりあえず</a:t>
          </a:r>
          <a:r>
            <a:rPr kumimoji="1" lang="en-US" altLang="ja-JP" sz="1200">
              <a:solidFill>
                <a:srgbClr val="FF0000"/>
              </a:solidFill>
            </a:rPr>
            <a:t>1,000</a:t>
          </a:r>
          <a:r>
            <a:rPr kumimoji="1" lang="ja-JP" altLang="en-US" sz="1200">
              <a:solidFill>
                <a:srgbClr val="FF0000"/>
              </a:solidFill>
            </a:rPr>
            <a:t>万円を入れています）。</a:t>
          </a:r>
        </a:p>
      </xdr:txBody>
    </xdr:sp>
    <xdr:clientData/>
  </xdr:twoCellAnchor>
  <xdr:twoCellAnchor>
    <xdr:from>
      <xdr:col>20</xdr:col>
      <xdr:colOff>251732</xdr:colOff>
      <xdr:row>46</xdr:row>
      <xdr:rowOff>63501</xdr:rowOff>
    </xdr:from>
    <xdr:to>
      <xdr:col>31</xdr:col>
      <xdr:colOff>127000</xdr:colOff>
      <xdr:row>53</xdr:row>
      <xdr:rowOff>124733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5253607" y="13239751"/>
          <a:ext cx="6892018" cy="1156607"/>
        </a:xfrm>
        <a:prstGeom prst="wedgeRoundRectCallout">
          <a:avLst>
            <a:gd name="adj1" fmla="val 38511"/>
            <a:gd name="adj2" fmla="val -7828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重要！！！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収支を見直し、なるべき長い期間、０にしない工夫をしてください。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夫が</a:t>
          </a:r>
          <a:r>
            <a:rPr kumimoji="1" lang="en-US" altLang="ja-JP" sz="1600" b="1">
              <a:solidFill>
                <a:srgbClr val="FF0000"/>
              </a:solidFill>
            </a:rPr>
            <a:t>65</a:t>
          </a:r>
          <a:r>
            <a:rPr kumimoji="1" lang="ja-JP" altLang="en-US" sz="1600" b="1">
              <a:solidFill>
                <a:srgbClr val="FF0000"/>
              </a:solidFill>
            </a:rPr>
            <a:t>歳～</a:t>
          </a:r>
          <a:r>
            <a:rPr kumimoji="1" lang="en-US" altLang="ja-JP" sz="1600" b="1">
              <a:solidFill>
                <a:srgbClr val="FF0000"/>
              </a:solidFill>
            </a:rPr>
            <a:t>69</a:t>
          </a:r>
          <a:r>
            <a:rPr kumimoji="1" lang="ja-JP" altLang="en-US" sz="1600" b="1">
              <a:solidFill>
                <a:srgbClr val="FF0000"/>
              </a:solidFill>
            </a:rPr>
            <a:t>歳まで働き、年収</a:t>
          </a:r>
          <a:r>
            <a:rPr kumimoji="1" lang="en-US" altLang="ja-JP" sz="1600" b="1">
              <a:solidFill>
                <a:srgbClr val="FF0000"/>
              </a:solidFill>
            </a:rPr>
            <a:t>100</a:t>
          </a:r>
          <a:r>
            <a:rPr kumimoji="1" lang="ja-JP" altLang="en-US" sz="1600" b="1">
              <a:solidFill>
                <a:srgbClr val="FF0000"/>
              </a:solidFill>
            </a:rPr>
            <a:t>万円の場合は黒字になるかとか。</a:t>
          </a:r>
        </a:p>
      </xdr:txBody>
    </xdr:sp>
    <xdr:clientData/>
  </xdr:twoCellAnchor>
  <xdr:twoCellAnchor>
    <xdr:from>
      <xdr:col>11</xdr:col>
      <xdr:colOff>359228</xdr:colOff>
      <xdr:row>9</xdr:row>
      <xdr:rowOff>367395</xdr:rowOff>
    </xdr:from>
    <xdr:to>
      <xdr:col>15</xdr:col>
      <xdr:colOff>190500</xdr:colOff>
      <xdr:row>10</xdr:row>
      <xdr:rowOff>108858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6CE7ADF4-4C0B-4E47-881B-E43B423A826F}"/>
            </a:ext>
          </a:extLst>
        </xdr:cNvPr>
        <xdr:cNvSpPr/>
      </xdr:nvSpPr>
      <xdr:spPr>
        <a:xfrm>
          <a:off x="10047514" y="3510645"/>
          <a:ext cx="2171700" cy="299356"/>
        </a:xfrm>
        <a:prstGeom prst="wedgeRoundRectCallout">
          <a:avLst>
            <a:gd name="adj1" fmla="val -68865"/>
            <a:gd name="adj2" fmla="val 28712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さらに働く場合、年収を書く</a:t>
          </a:r>
        </a:p>
      </xdr:txBody>
    </xdr:sp>
    <xdr:clientData/>
  </xdr:twoCellAnchor>
  <xdr:twoCellAnchor>
    <xdr:from>
      <xdr:col>6</xdr:col>
      <xdr:colOff>266700</xdr:colOff>
      <xdr:row>55</xdr:row>
      <xdr:rowOff>0</xdr:rowOff>
    </xdr:from>
    <xdr:to>
      <xdr:col>39</xdr:col>
      <xdr:colOff>2152650</xdr:colOff>
      <xdr:row>94</xdr:row>
      <xdr:rowOff>19050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3A1A8353-9365-463A-A368-FC414571B9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400050</xdr:colOff>
      <xdr:row>55</xdr:row>
      <xdr:rowOff>133350</xdr:rowOff>
    </xdr:from>
    <xdr:ext cx="2236510" cy="521425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A761357-2058-4504-924A-6A168AC9D4E5}"/>
            </a:ext>
          </a:extLst>
        </xdr:cNvPr>
        <xdr:cNvSpPr txBox="1"/>
      </xdr:nvSpPr>
      <xdr:spPr>
        <a:xfrm>
          <a:off x="7143750" y="15201900"/>
          <a:ext cx="2236510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latin typeface="游ゴシック" panose="020B0400000000000000" pitchFamily="50" charset="-128"/>
              <a:ea typeface="游ゴシック" panose="020B0400000000000000" pitchFamily="50" charset="-128"/>
            </a:rPr>
            <a:t>年間収支（万円）</a:t>
          </a:r>
        </a:p>
      </xdr:txBody>
    </xdr:sp>
    <xdr:clientData/>
  </xdr:oneCellAnchor>
  <xdr:oneCellAnchor>
    <xdr:from>
      <xdr:col>38</xdr:col>
      <xdr:colOff>590550</xdr:colOff>
      <xdr:row>55</xdr:row>
      <xdr:rowOff>114300</xdr:rowOff>
    </xdr:from>
    <xdr:ext cx="2236510" cy="521425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196565B-7F0B-47FA-8B4D-C6E2FF815F5C}"/>
            </a:ext>
          </a:extLst>
        </xdr:cNvPr>
        <xdr:cNvSpPr txBox="1"/>
      </xdr:nvSpPr>
      <xdr:spPr>
        <a:xfrm>
          <a:off x="27184350" y="15182850"/>
          <a:ext cx="2236510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2000">
              <a:latin typeface="游ゴシック" panose="020B0400000000000000" pitchFamily="50" charset="-128"/>
              <a:ea typeface="游ゴシック" panose="020B0400000000000000" pitchFamily="50" charset="-128"/>
            </a:rPr>
            <a:t>貯蓄残高（万円）</a:t>
          </a:r>
        </a:p>
      </xdr:txBody>
    </xdr:sp>
    <xdr:clientData/>
  </xdr:oneCellAnchor>
  <xdr:twoCellAnchor>
    <xdr:from>
      <xdr:col>1</xdr:col>
      <xdr:colOff>47625</xdr:colOff>
      <xdr:row>28</xdr:row>
      <xdr:rowOff>31750</xdr:rowOff>
    </xdr:from>
    <xdr:to>
      <xdr:col>2</xdr:col>
      <xdr:colOff>127000</xdr:colOff>
      <xdr:row>32</xdr:row>
      <xdr:rowOff>206375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D074AAA0-6A40-41FC-B6D4-E96A3EA8EFAD}"/>
            </a:ext>
          </a:extLst>
        </xdr:cNvPr>
        <xdr:cNvSpPr/>
      </xdr:nvSpPr>
      <xdr:spPr>
        <a:xfrm>
          <a:off x="142875" y="8778875"/>
          <a:ext cx="571500" cy="98425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73025</xdr:colOff>
      <xdr:row>33</xdr:row>
      <xdr:rowOff>104775</xdr:rowOff>
    </xdr:from>
    <xdr:to>
      <xdr:col>2</xdr:col>
      <xdr:colOff>152400</xdr:colOff>
      <xdr:row>35</xdr:row>
      <xdr:rowOff>222250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B0D3BB29-5B14-4554-87F3-B80663CFAB2A}"/>
            </a:ext>
          </a:extLst>
        </xdr:cNvPr>
        <xdr:cNvSpPr/>
      </xdr:nvSpPr>
      <xdr:spPr>
        <a:xfrm>
          <a:off x="168275" y="9931400"/>
          <a:ext cx="571500" cy="6572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819150</xdr:colOff>
      <xdr:row>28</xdr:row>
      <xdr:rowOff>130175</xdr:rowOff>
    </xdr:from>
    <xdr:to>
      <xdr:col>2</xdr:col>
      <xdr:colOff>3302000</xdr:colOff>
      <xdr:row>29</xdr:row>
      <xdr:rowOff>174625</xdr:rowOff>
    </xdr:to>
    <xdr:sp macro="" textlink="">
      <xdr:nvSpPr>
        <xdr:cNvPr id="30" name="吹き出し: 角を丸めた四角形 29">
          <a:extLst>
            <a:ext uri="{FF2B5EF4-FFF2-40B4-BE49-F238E27FC236}">
              <a16:creationId xmlns:a16="http://schemas.microsoft.com/office/drawing/2014/main" id="{4E6014F3-5CA0-4E58-B185-FFBA8254153E}"/>
            </a:ext>
          </a:extLst>
        </xdr:cNvPr>
        <xdr:cNvSpPr/>
      </xdr:nvSpPr>
      <xdr:spPr>
        <a:xfrm>
          <a:off x="1406525" y="8877300"/>
          <a:ext cx="2482850" cy="314325"/>
        </a:xfrm>
        <a:prstGeom prst="wedgeRoundRectCallout">
          <a:avLst>
            <a:gd name="adj1" fmla="val -79432"/>
            <a:gd name="adj2" fmla="val 16293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簡易的な収入に対する割合。</a:t>
          </a:r>
        </a:p>
      </xdr:txBody>
    </xdr:sp>
    <xdr:clientData/>
  </xdr:twoCellAnchor>
  <xdr:twoCellAnchor>
    <xdr:from>
      <xdr:col>2</xdr:col>
      <xdr:colOff>701675</xdr:colOff>
      <xdr:row>28</xdr:row>
      <xdr:rowOff>92075</xdr:rowOff>
    </xdr:from>
    <xdr:to>
      <xdr:col>2</xdr:col>
      <xdr:colOff>3513363</xdr:colOff>
      <xdr:row>29</xdr:row>
      <xdr:rowOff>241300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7F5E5E32-5CFB-4107-8711-FC724123C034}"/>
            </a:ext>
          </a:extLst>
        </xdr:cNvPr>
        <xdr:cNvSpPr/>
      </xdr:nvSpPr>
      <xdr:spPr>
        <a:xfrm>
          <a:off x="1289050" y="8839200"/>
          <a:ext cx="2811688" cy="419100"/>
        </a:xfrm>
        <a:prstGeom prst="wedgeRoundRectCallout">
          <a:avLst>
            <a:gd name="adj1" fmla="val -80378"/>
            <a:gd name="adj2" fmla="val 28161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簡易的な収入に対する割合。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8"/>
  <sheetViews>
    <sheetView workbookViewId="0">
      <selection activeCell="R12" sqref="R12"/>
    </sheetView>
  </sheetViews>
  <sheetFormatPr defaultRowHeight="13.5" x14ac:dyDescent="0.15"/>
  <cols>
    <col min="1" max="1" width="2.75" customWidth="1"/>
    <col min="2" max="2" width="4.375" customWidth="1"/>
  </cols>
  <sheetData>
    <row r="2" spans="2:3" x14ac:dyDescent="0.15">
      <c r="B2" t="s">
        <v>118</v>
      </c>
    </row>
    <row r="3" spans="2:3" x14ac:dyDescent="0.15">
      <c r="B3" t="s">
        <v>116</v>
      </c>
    </row>
    <row r="4" spans="2:3" x14ac:dyDescent="0.15">
      <c r="B4" t="s">
        <v>117</v>
      </c>
    </row>
    <row r="5" spans="2:3" x14ac:dyDescent="0.15">
      <c r="B5" t="s">
        <v>119</v>
      </c>
    </row>
    <row r="6" spans="2:3" x14ac:dyDescent="0.15">
      <c r="B6" s="294" t="s">
        <v>87</v>
      </c>
      <c r="C6" t="s">
        <v>88</v>
      </c>
    </row>
    <row r="7" spans="2:3" x14ac:dyDescent="0.15">
      <c r="C7" t="s">
        <v>89</v>
      </c>
    </row>
    <row r="8" spans="2:3" x14ac:dyDescent="0.15">
      <c r="C8" t="s">
        <v>120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N47"/>
  <sheetViews>
    <sheetView tabSelected="1" topLeftCell="B1" zoomScale="60" zoomScaleNormal="60" workbookViewId="0">
      <pane xSplit="3" ySplit="8" topLeftCell="E12" activePane="bottomRight" state="frozen"/>
      <selection activeCell="B1" sqref="B1"/>
      <selection pane="topRight" activeCell="E1" sqref="E1"/>
      <selection pane="bottomLeft" activeCell="B9" sqref="B9"/>
      <selection pane="bottomRight" activeCell="AB32" sqref="AB32"/>
    </sheetView>
  </sheetViews>
  <sheetFormatPr defaultRowHeight="12" x14ac:dyDescent="0.15"/>
  <cols>
    <col min="1" max="1" width="1.25" style="1" customWidth="1"/>
    <col min="2" max="2" width="6.5" style="1" customWidth="1"/>
    <col min="3" max="3" width="55.125" style="1" customWidth="1"/>
    <col min="4" max="4" width="10" style="1" customWidth="1"/>
    <col min="5" max="7" width="7.625" style="1" customWidth="1"/>
    <col min="8" max="8" width="8.25" style="1" customWidth="1"/>
    <col min="9" max="26" width="7.625" style="1" customWidth="1"/>
    <col min="27" max="32" width="9.25" style="1" bestFit="1" customWidth="1"/>
    <col min="33" max="33" width="9.25" style="1" customWidth="1"/>
    <col min="34" max="39" width="9.625" style="1" bestFit="1" customWidth="1"/>
    <col min="40" max="40" width="30.875" style="1" customWidth="1"/>
    <col min="41" max="16384" width="9" style="1"/>
  </cols>
  <sheetData>
    <row r="1" spans="2:40" ht="30" customHeight="1" thickBot="1" x14ac:dyDescent="0.2">
      <c r="B1" s="5" t="s">
        <v>140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5" t="s">
        <v>10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2:40" ht="23.25" customHeight="1" thickTop="1" x14ac:dyDescent="0.15">
      <c r="B2" s="8"/>
      <c r="C2" s="9"/>
      <c r="D2" s="344" t="s">
        <v>3</v>
      </c>
      <c r="E2" s="217"/>
      <c r="F2" s="115">
        <v>1</v>
      </c>
      <c r="G2" s="230">
        <f>F2+1</f>
        <v>2</v>
      </c>
      <c r="H2" s="10">
        <f t="shared" ref="H2:AA3" si="0">G2+1</f>
        <v>3</v>
      </c>
      <c r="I2" s="10">
        <f t="shared" si="0"/>
        <v>4</v>
      </c>
      <c r="J2" s="217">
        <f t="shared" si="0"/>
        <v>5</v>
      </c>
      <c r="K2" s="115">
        <f t="shared" si="0"/>
        <v>6</v>
      </c>
      <c r="L2" s="230">
        <f t="shared" si="0"/>
        <v>7</v>
      </c>
      <c r="M2" s="243">
        <f t="shared" si="0"/>
        <v>8</v>
      </c>
      <c r="N2" s="115">
        <f t="shared" si="0"/>
        <v>9</v>
      </c>
      <c r="O2" s="100">
        <f t="shared" si="0"/>
        <v>10</v>
      </c>
      <c r="P2" s="100">
        <f t="shared" si="0"/>
        <v>11</v>
      </c>
      <c r="Q2" s="10">
        <f t="shared" si="0"/>
        <v>12</v>
      </c>
      <c r="R2" s="10">
        <f t="shared" si="0"/>
        <v>13</v>
      </c>
      <c r="S2" s="10">
        <f t="shared" si="0"/>
        <v>14</v>
      </c>
      <c r="T2" s="87">
        <f t="shared" si="0"/>
        <v>15</v>
      </c>
      <c r="U2" s="115">
        <f t="shared" si="0"/>
        <v>16</v>
      </c>
      <c r="V2" s="230">
        <f t="shared" si="0"/>
        <v>17</v>
      </c>
      <c r="W2" s="243">
        <f t="shared" si="0"/>
        <v>18</v>
      </c>
      <c r="X2" s="115">
        <f t="shared" si="0"/>
        <v>19</v>
      </c>
      <c r="Y2" s="100">
        <f t="shared" si="0"/>
        <v>20</v>
      </c>
      <c r="Z2" s="10">
        <f t="shared" si="0"/>
        <v>21</v>
      </c>
      <c r="AA2" s="10">
        <f t="shared" si="0"/>
        <v>22</v>
      </c>
      <c r="AB2" s="10">
        <f t="shared" ref="AB2:AB3" si="1">AA2+1</f>
        <v>23</v>
      </c>
      <c r="AC2" s="10">
        <f t="shared" ref="AC2:AC3" si="2">AB2+1</f>
        <v>24</v>
      </c>
      <c r="AD2" s="10">
        <f t="shared" ref="AD2:AD3" si="3">AC2+1</f>
        <v>25</v>
      </c>
      <c r="AE2" s="10">
        <f t="shared" ref="AE2:AE3" si="4">AD2+1</f>
        <v>26</v>
      </c>
      <c r="AF2" s="10">
        <f t="shared" ref="AF2:AF3" si="5">AE2+1</f>
        <v>27</v>
      </c>
      <c r="AG2" s="10">
        <f t="shared" ref="AG2:AG3" si="6">AF2+1</f>
        <v>28</v>
      </c>
      <c r="AH2" s="10">
        <f t="shared" ref="AH2:AH3" si="7">AG2+1</f>
        <v>29</v>
      </c>
      <c r="AI2" s="10">
        <f t="shared" ref="AI2:AI3" si="8">AH2+1</f>
        <v>30</v>
      </c>
      <c r="AJ2" s="10">
        <f t="shared" ref="AJ2:AJ3" si="9">AI2+1</f>
        <v>31</v>
      </c>
      <c r="AK2" s="10">
        <f t="shared" ref="AK2:AK3" si="10">AJ2+1</f>
        <v>32</v>
      </c>
      <c r="AL2" s="10">
        <f t="shared" ref="AL2:AL3" si="11">AK2+1</f>
        <v>33</v>
      </c>
      <c r="AM2" s="10">
        <f t="shared" ref="AM2:AM3" si="12">AL2+1</f>
        <v>34</v>
      </c>
      <c r="AN2" s="10" t="s">
        <v>19</v>
      </c>
    </row>
    <row r="3" spans="2:40" ht="23.25" customHeight="1" x14ac:dyDescent="0.15">
      <c r="B3" s="11"/>
      <c r="C3" s="12"/>
      <c r="D3" s="345"/>
      <c r="E3" s="328">
        <v>2019</v>
      </c>
      <c r="F3" s="218">
        <f>E3+1</f>
        <v>2020</v>
      </c>
      <c r="G3" s="231">
        <f t="shared" ref="G3" si="13">F3+1</f>
        <v>2021</v>
      </c>
      <c r="H3" s="4">
        <f t="shared" si="0"/>
        <v>2022</v>
      </c>
      <c r="I3" s="4">
        <f t="shared" si="0"/>
        <v>2023</v>
      </c>
      <c r="J3" s="218">
        <f t="shared" si="0"/>
        <v>2024</v>
      </c>
      <c r="K3" s="218">
        <f t="shared" si="0"/>
        <v>2025</v>
      </c>
      <c r="L3" s="231">
        <f t="shared" si="0"/>
        <v>2026</v>
      </c>
      <c r="M3" s="244">
        <f t="shared" si="0"/>
        <v>2027</v>
      </c>
      <c r="N3" s="116">
        <f t="shared" si="0"/>
        <v>2028</v>
      </c>
      <c r="O3" s="101">
        <f t="shared" si="0"/>
        <v>2029</v>
      </c>
      <c r="P3" s="4">
        <f t="shared" si="0"/>
        <v>2030</v>
      </c>
      <c r="Q3" s="4">
        <f t="shared" si="0"/>
        <v>2031</v>
      </c>
      <c r="R3" s="4">
        <f t="shared" si="0"/>
        <v>2032</v>
      </c>
      <c r="S3" s="4">
        <f t="shared" si="0"/>
        <v>2033</v>
      </c>
      <c r="T3" s="218">
        <f t="shared" si="0"/>
        <v>2034</v>
      </c>
      <c r="U3" s="218">
        <f t="shared" si="0"/>
        <v>2035</v>
      </c>
      <c r="V3" s="231">
        <f t="shared" si="0"/>
        <v>2036</v>
      </c>
      <c r="W3" s="244">
        <f t="shared" si="0"/>
        <v>2037</v>
      </c>
      <c r="X3" s="116">
        <f t="shared" si="0"/>
        <v>2038</v>
      </c>
      <c r="Y3" s="101">
        <f t="shared" si="0"/>
        <v>2039</v>
      </c>
      <c r="Z3" s="4">
        <f t="shared" si="0"/>
        <v>2040</v>
      </c>
      <c r="AA3" s="4">
        <f t="shared" si="0"/>
        <v>2041</v>
      </c>
      <c r="AB3" s="334">
        <f t="shared" si="1"/>
        <v>2042</v>
      </c>
      <c r="AC3" s="334">
        <f t="shared" si="2"/>
        <v>2043</v>
      </c>
      <c r="AD3" s="334">
        <f t="shared" si="3"/>
        <v>2044</v>
      </c>
      <c r="AE3" s="334">
        <f t="shared" si="4"/>
        <v>2045</v>
      </c>
      <c r="AF3" s="334">
        <f t="shared" si="5"/>
        <v>2046</v>
      </c>
      <c r="AG3" s="334">
        <f t="shared" si="6"/>
        <v>2047</v>
      </c>
      <c r="AH3" s="334">
        <f t="shared" si="7"/>
        <v>2048</v>
      </c>
      <c r="AI3" s="334">
        <f t="shared" si="8"/>
        <v>2049</v>
      </c>
      <c r="AJ3" s="334">
        <f t="shared" si="9"/>
        <v>2050</v>
      </c>
      <c r="AK3" s="334">
        <f t="shared" si="10"/>
        <v>2051</v>
      </c>
      <c r="AL3" s="334">
        <f t="shared" si="11"/>
        <v>2052</v>
      </c>
      <c r="AM3" s="334">
        <f t="shared" si="12"/>
        <v>2053</v>
      </c>
      <c r="AN3" s="4"/>
    </row>
    <row r="4" spans="2:40" ht="23.25" customHeight="1" thickBot="1" x14ac:dyDescent="0.2">
      <c r="B4" s="13"/>
      <c r="C4" s="14"/>
      <c r="D4" s="346"/>
      <c r="E4" s="330" t="s">
        <v>90</v>
      </c>
      <c r="F4" s="219" t="s">
        <v>94</v>
      </c>
      <c r="G4" s="232" t="s">
        <v>95</v>
      </c>
      <c r="H4" s="15" t="s">
        <v>96</v>
      </c>
      <c r="I4" s="15" t="s">
        <v>97</v>
      </c>
      <c r="J4" s="219" t="s">
        <v>98</v>
      </c>
      <c r="K4" s="219" t="s">
        <v>99</v>
      </c>
      <c r="L4" s="232" t="s">
        <v>100</v>
      </c>
      <c r="M4" s="245" t="s">
        <v>101</v>
      </c>
      <c r="N4" s="117" t="s">
        <v>102</v>
      </c>
      <c r="O4" s="102" t="s">
        <v>103</v>
      </c>
      <c r="P4" s="15" t="s">
        <v>104</v>
      </c>
      <c r="Q4" s="15" t="s">
        <v>105</v>
      </c>
      <c r="R4" s="15" t="s">
        <v>106</v>
      </c>
      <c r="S4" s="15" t="s">
        <v>107</v>
      </c>
      <c r="T4" s="219" t="s">
        <v>108</v>
      </c>
      <c r="U4" s="219" t="s">
        <v>109</v>
      </c>
      <c r="V4" s="232" t="s">
        <v>110</v>
      </c>
      <c r="W4" s="245" t="s">
        <v>111</v>
      </c>
      <c r="X4" s="117" t="s">
        <v>112</v>
      </c>
      <c r="Y4" s="102" t="s">
        <v>113</v>
      </c>
      <c r="Z4" s="15" t="s">
        <v>114</v>
      </c>
      <c r="AA4" s="326" t="s">
        <v>115</v>
      </c>
      <c r="AB4" s="326" t="s">
        <v>127</v>
      </c>
      <c r="AC4" s="326" t="s">
        <v>128</v>
      </c>
      <c r="AD4" s="326" t="s">
        <v>129</v>
      </c>
      <c r="AE4" s="326" t="s">
        <v>130</v>
      </c>
      <c r="AF4" s="326" t="s">
        <v>131</v>
      </c>
      <c r="AG4" s="326" t="s">
        <v>132</v>
      </c>
      <c r="AH4" s="326" t="s">
        <v>133</v>
      </c>
      <c r="AI4" s="326" t="s">
        <v>134</v>
      </c>
      <c r="AJ4" s="326" t="s">
        <v>135</v>
      </c>
      <c r="AK4" s="326" t="s">
        <v>136</v>
      </c>
      <c r="AL4" s="326" t="s">
        <v>137</v>
      </c>
      <c r="AM4" s="326" t="s">
        <v>138</v>
      </c>
      <c r="AN4" s="15"/>
    </row>
    <row r="5" spans="2:40" ht="23.25" customHeight="1" thickTop="1" x14ac:dyDescent="0.15">
      <c r="B5" s="347" t="s">
        <v>1</v>
      </c>
      <c r="C5" s="16" t="s">
        <v>67</v>
      </c>
      <c r="D5" s="16"/>
      <c r="E5" s="327">
        <v>59</v>
      </c>
      <c r="F5" s="170">
        <v>60</v>
      </c>
      <c r="G5" s="103">
        <v>61</v>
      </c>
      <c r="H5" s="17">
        <v>62</v>
      </c>
      <c r="I5" s="17">
        <v>63</v>
      </c>
      <c r="J5" s="89">
        <v>64</v>
      </c>
      <c r="K5" s="170">
        <v>65</v>
      </c>
      <c r="L5" s="297">
        <v>66</v>
      </c>
      <c r="M5" s="246">
        <v>67</v>
      </c>
      <c r="N5" s="118">
        <v>68</v>
      </c>
      <c r="O5" s="103">
        <v>69</v>
      </c>
      <c r="P5" s="103">
        <v>70</v>
      </c>
      <c r="Q5" s="17">
        <v>71</v>
      </c>
      <c r="R5" s="17">
        <v>72</v>
      </c>
      <c r="S5" s="17">
        <v>73</v>
      </c>
      <c r="T5" s="89">
        <v>74</v>
      </c>
      <c r="U5" s="170">
        <v>75</v>
      </c>
      <c r="V5" s="297">
        <v>76</v>
      </c>
      <c r="W5" s="246">
        <v>77</v>
      </c>
      <c r="X5" s="118">
        <v>78</v>
      </c>
      <c r="Y5" s="103">
        <v>79</v>
      </c>
      <c r="Z5" s="17">
        <v>80</v>
      </c>
      <c r="AA5" s="17">
        <v>81</v>
      </c>
      <c r="AB5" s="17">
        <v>82</v>
      </c>
      <c r="AC5" s="17">
        <v>83</v>
      </c>
      <c r="AD5" s="17">
        <v>84</v>
      </c>
      <c r="AE5" s="17">
        <v>85</v>
      </c>
      <c r="AF5" s="17">
        <v>86</v>
      </c>
      <c r="AG5" s="17">
        <v>87</v>
      </c>
      <c r="AH5" s="17">
        <v>88</v>
      </c>
      <c r="AI5" s="17">
        <v>89</v>
      </c>
      <c r="AJ5" s="17">
        <v>90</v>
      </c>
      <c r="AK5" s="17">
        <v>91</v>
      </c>
      <c r="AL5" s="17">
        <v>92</v>
      </c>
      <c r="AM5" s="17">
        <v>93</v>
      </c>
      <c r="AN5" s="17"/>
    </row>
    <row r="6" spans="2:40" ht="23.25" customHeight="1" x14ac:dyDescent="0.15">
      <c r="B6" s="348"/>
      <c r="C6" s="18" t="s">
        <v>68</v>
      </c>
      <c r="D6" s="18"/>
      <c r="E6" s="328">
        <v>56</v>
      </c>
      <c r="F6" s="116">
        <f>E6+1</f>
        <v>57</v>
      </c>
      <c r="G6" s="101">
        <f t="shared" ref="G6:AA7" si="14">F6+1</f>
        <v>58</v>
      </c>
      <c r="H6" s="4">
        <f t="shared" si="14"/>
        <v>59</v>
      </c>
      <c r="I6" s="4">
        <f t="shared" si="14"/>
        <v>60</v>
      </c>
      <c r="J6" s="88">
        <f t="shared" si="14"/>
        <v>61</v>
      </c>
      <c r="K6" s="116">
        <f t="shared" si="14"/>
        <v>62</v>
      </c>
      <c r="L6" s="231">
        <f t="shared" si="14"/>
        <v>63</v>
      </c>
      <c r="M6" s="244">
        <f t="shared" si="14"/>
        <v>64</v>
      </c>
      <c r="N6" s="171">
        <f t="shared" si="14"/>
        <v>65</v>
      </c>
      <c r="O6" s="101">
        <f t="shared" si="14"/>
        <v>66</v>
      </c>
      <c r="P6" s="101">
        <f t="shared" si="14"/>
        <v>67</v>
      </c>
      <c r="Q6" s="4">
        <f t="shared" si="14"/>
        <v>68</v>
      </c>
      <c r="R6" s="4">
        <f t="shared" si="14"/>
        <v>69</v>
      </c>
      <c r="S6" s="4">
        <f t="shared" si="14"/>
        <v>70</v>
      </c>
      <c r="T6" s="88">
        <f t="shared" si="14"/>
        <v>71</v>
      </c>
      <c r="U6" s="116">
        <f t="shared" si="14"/>
        <v>72</v>
      </c>
      <c r="V6" s="231">
        <f t="shared" si="14"/>
        <v>73</v>
      </c>
      <c r="W6" s="244">
        <f t="shared" si="14"/>
        <v>74</v>
      </c>
      <c r="X6" s="171">
        <f t="shared" si="14"/>
        <v>75</v>
      </c>
      <c r="Y6" s="101">
        <f t="shared" si="14"/>
        <v>76</v>
      </c>
      <c r="Z6" s="4">
        <f t="shared" si="14"/>
        <v>77</v>
      </c>
      <c r="AA6" s="4">
        <f t="shared" si="14"/>
        <v>78</v>
      </c>
      <c r="AB6" s="334">
        <f t="shared" ref="AB6:AB7" si="15">AA6+1</f>
        <v>79</v>
      </c>
      <c r="AC6" s="334">
        <f t="shared" ref="AC6:AC7" si="16">AB6+1</f>
        <v>80</v>
      </c>
      <c r="AD6" s="334">
        <f t="shared" ref="AD6:AD7" si="17">AC6+1</f>
        <v>81</v>
      </c>
      <c r="AE6" s="334">
        <f t="shared" ref="AE6:AE7" si="18">AD6+1</f>
        <v>82</v>
      </c>
      <c r="AF6" s="334">
        <f t="shared" ref="AF6:AF7" si="19">AE6+1</f>
        <v>83</v>
      </c>
      <c r="AG6" s="334">
        <f t="shared" ref="AG6:AG7" si="20">AF6+1</f>
        <v>84</v>
      </c>
      <c r="AH6" s="334">
        <f t="shared" ref="AH6:AH7" si="21">AG6+1</f>
        <v>85</v>
      </c>
      <c r="AI6" s="334">
        <f t="shared" ref="AI6:AI7" si="22">AH6+1</f>
        <v>86</v>
      </c>
      <c r="AJ6" s="334">
        <f t="shared" ref="AJ6:AJ7" si="23">AI6+1</f>
        <v>87</v>
      </c>
      <c r="AK6" s="334">
        <f t="shared" ref="AK6:AK7" si="24">AJ6+1</f>
        <v>88</v>
      </c>
      <c r="AL6" s="334">
        <f t="shared" ref="AL6:AL7" si="25">AK6+1</f>
        <v>89</v>
      </c>
      <c r="AM6" s="334">
        <f t="shared" ref="AM6:AM7" si="26">AL6+1</f>
        <v>90</v>
      </c>
      <c r="AN6" s="4"/>
    </row>
    <row r="7" spans="2:40" ht="23.25" customHeight="1" x14ac:dyDescent="0.15">
      <c r="B7" s="349"/>
      <c r="C7" s="18" t="s">
        <v>69</v>
      </c>
      <c r="D7" s="18"/>
      <c r="E7" s="328">
        <v>27</v>
      </c>
      <c r="F7" s="116">
        <f>E7+1</f>
        <v>28</v>
      </c>
      <c r="G7" s="101">
        <f t="shared" si="14"/>
        <v>29</v>
      </c>
      <c r="H7" s="334">
        <f t="shared" si="14"/>
        <v>30</v>
      </c>
      <c r="I7" s="334">
        <f t="shared" si="14"/>
        <v>31</v>
      </c>
      <c r="J7" s="88">
        <f t="shared" si="14"/>
        <v>32</v>
      </c>
      <c r="K7" s="116">
        <f t="shared" si="14"/>
        <v>33</v>
      </c>
      <c r="L7" s="231">
        <f t="shared" si="14"/>
        <v>34</v>
      </c>
      <c r="M7" s="244">
        <f t="shared" si="14"/>
        <v>35</v>
      </c>
      <c r="N7" s="116">
        <f t="shared" si="14"/>
        <v>36</v>
      </c>
      <c r="O7" s="101">
        <f t="shared" si="14"/>
        <v>37</v>
      </c>
      <c r="P7" s="101">
        <f t="shared" si="14"/>
        <v>38</v>
      </c>
      <c r="Q7" s="334">
        <f t="shared" si="14"/>
        <v>39</v>
      </c>
      <c r="R7" s="334">
        <f t="shared" si="14"/>
        <v>40</v>
      </c>
      <c r="S7" s="334">
        <f t="shared" si="14"/>
        <v>41</v>
      </c>
      <c r="T7" s="88">
        <f t="shared" si="14"/>
        <v>42</v>
      </c>
      <c r="U7" s="116">
        <f t="shared" si="14"/>
        <v>43</v>
      </c>
      <c r="V7" s="231">
        <f t="shared" si="14"/>
        <v>44</v>
      </c>
      <c r="W7" s="244">
        <f t="shared" si="14"/>
        <v>45</v>
      </c>
      <c r="X7" s="116">
        <f t="shared" si="14"/>
        <v>46</v>
      </c>
      <c r="Y7" s="101">
        <f t="shared" si="14"/>
        <v>47</v>
      </c>
      <c r="Z7" s="334">
        <f t="shared" si="14"/>
        <v>48</v>
      </c>
      <c r="AA7" s="334">
        <f t="shared" si="14"/>
        <v>49</v>
      </c>
      <c r="AB7" s="334">
        <f t="shared" si="15"/>
        <v>50</v>
      </c>
      <c r="AC7" s="334">
        <f t="shared" si="16"/>
        <v>51</v>
      </c>
      <c r="AD7" s="334">
        <f t="shared" si="17"/>
        <v>52</v>
      </c>
      <c r="AE7" s="334">
        <f t="shared" si="18"/>
        <v>53</v>
      </c>
      <c r="AF7" s="334">
        <f t="shared" si="19"/>
        <v>54</v>
      </c>
      <c r="AG7" s="334">
        <f t="shared" si="20"/>
        <v>55</v>
      </c>
      <c r="AH7" s="334">
        <f t="shared" si="21"/>
        <v>56</v>
      </c>
      <c r="AI7" s="334">
        <f t="shared" si="22"/>
        <v>57</v>
      </c>
      <c r="AJ7" s="334">
        <f t="shared" si="23"/>
        <v>58</v>
      </c>
      <c r="AK7" s="334">
        <f t="shared" si="24"/>
        <v>59</v>
      </c>
      <c r="AL7" s="334">
        <f t="shared" si="25"/>
        <v>60</v>
      </c>
      <c r="AM7" s="334">
        <f t="shared" si="26"/>
        <v>61</v>
      </c>
      <c r="AN7" s="336"/>
    </row>
    <row r="8" spans="2:40" ht="23.25" customHeight="1" thickBot="1" x14ac:dyDescent="0.2">
      <c r="B8" s="350"/>
      <c r="C8" s="19" t="s">
        <v>69</v>
      </c>
      <c r="D8" s="19"/>
      <c r="E8" s="329"/>
      <c r="F8" s="119"/>
      <c r="G8" s="104"/>
      <c r="H8" s="335"/>
      <c r="I8" s="335"/>
      <c r="J8" s="90"/>
      <c r="K8" s="119"/>
      <c r="L8" s="298"/>
      <c r="M8" s="247"/>
      <c r="N8" s="119"/>
      <c r="O8" s="104"/>
      <c r="P8" s="104"/>
      <c r="Q8" s="335"/>
      <c r="R8" s="335"/>
      <c r="S8" s="335"/>
      <c r="T8" s="90"/>
      <c r="U8" s="119"/>
      <c r="V8" s="298"/>
      <c r="W8" s="247"/>
      <c r="X8" s="119"/>
      <c r="Y8" s="104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265"/>
    </row>
    <row r="9" spans="2:40" s="2" customFormat="1" ht="52.5" customHeight="1" x14ac:dyDescent="0.15">
      <c r="B9" s="351" t="s">
        <v>11</v>
      </c>
      <c r="C9" s="351"/>
      <c r="D9" s="20"/>
      <c r="E9" s="220"/>
      <c r="F9" s="120" t="s">
        <v>15</v>
      </c>
      <c r="G9" s="105"/>
      <c r="H9" s="20"/>
      <c r="I9" s="56" t="s">
        <v>13</v>
      </c>
      <c r="J9" s="130"/>
      <c r="K9" s="131"/>
      <c r="L9" s="314"/>
      <c r="M9" s="248"/>
      <c r="N9" s="210"/>
      <c r="O9" s="208"/>
      <c r="P9" s="105"/>
      <c r="Q9" s="20" t="s">
        <v>13</v>
      </c>
      <c r="R9" s="21"/>
      <c r="S9" s="20"/>
      <c r="T9" s="130"/>
      <c r="U9" s="143"/>
      <c r="V9" s="299"/>
      <c r="W9" s="258"/>
      <c r="X9" s="211"/>
      <c r="Y9" s="338"/>
      <c r="Z9" s="2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2:40" s="2" customFormat="1" ht="43.5" customHeight="1" x14ac:dyDescent="0.15">
      <c r="B10" s="352"/>
      <c r="C10" s="352"/>
      <c r="D10" s="23"/>
      <c r="E10" s="221"/>
      <c r="F10" s="121" t="s">
        <v>34</v>
      </c>
      <c r="G10" s="106"/>
      <c r="H10" s="64" t="s">
        <v>34</v>
      </c>
      <c r="I10" s="23"/>
      <c r="J10" s="91"/>
      <c r="K10" s="157" t="s">
        <v>40</v>
      </c>
      <c r="L10" s="300"/>
      <c r="M10" s="249" t="s">
        <v>40</v>
      </c>
      <c r="N10" s="132"/>
      <c r="O10" s="106"/>
      <c r="P10" s="106"/>
      <c r="Q10" s="23"/>
      <c r="R10" s="158" t="s">
        <v>40</v>
      </c>
      <c r="S10" s="23"/>
      <c r="T10" s="159" t="s">
        <v>40</v>
      </c>
      <c r="U10" s="132"/>
      <c r="V10" s="300"/>
      <c r="W10" s="259"/>
      <c r="X10" s="337" t="s">
        <v>139</v>
      </c>
      <c r="Y10" s="106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2:40" s="2" customFormat="1" ht="56.25" customHeight="1" thickBot="1" x14ac:dyDescent="0.2">
      <c r="B11" s="353"/>
      <c r="C11" s="353"/>
      <c r="D11" s="24"/>
      <c r="E11" s="222"/>
      <c r="F11" s="236" t="s">
        <v>81</v>
      </c>
      <c r="G11" s="237" t="s">
        <v>82</v>
      </c>
      <c r="H11" s="162" t="s">
        <v>70</v>
      </c>
      <c r="I11" s="24"/>
      <c r="J11" s="92"/>
      <c r="K11" s="160" t="s">
        <v>41</v>
      </c>
      <c r="L11" s="315" t="s">
        <v>83</v>
      </c>
      <c r="M11" s="250"/>
      <c r="N11" s="122"/>
      <c r="O11" s="107"/>
      <c r="P11" s="161" t="s">
        <v>124</v>
      </c>
      <c r="Q11" s="24"/>
      <c r="R11" s="162" t="s">
        <v>125</v>
      </c>
      <c r="S11" s="24"/>
      <c r="T11" s="92"/>
      <c r="U11" s="160" t="s">
        <v>123</v>
      </c>
      <c r="V11" s="301"/>
      <c r="W11" s="250"/>
      <c r="X11" s="160" t="s">
        <v>122</v>
      </c>
      <c r="Y11" s="107"/>
      <c r="Z11" s="24"/>
      <c r="AA11" s="162" t="s">
        <v>126</v>
      </c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24"/>
    </row>
    <row r="12" spans="2:40" ht="21.75" customHeight="1" x14ac:dyDescent="0.15">
      <c r="B12" s="25"/>
      <c r="C12" s="26" t="s">
        <v>71</v>
      </c>
      <c r="D12" s="27"/>
      <c r="E12" s="235">
        <v>600</v>
      </c>
      <c r="F12" s="123">
        <f>E12*0.7</f>
        <v>420</v>
      </c>
      <c r="G12" s="108">
        <f>F12</f>
        <v>420</v>
      </c>
      <c r="H12" s="28">
        <f>G12</f>
        <v>420</v>
      </c>
      <c r="I12" s="28">
        <f>H12</f>
        <v>420</v>
      </c>
      <c r="J12" s="93">
        <f>I12</f>
        <v>420</v>
      </c>
      <c r="K12" s="339"/>
      <c r="L12" s="340"/>
      <c r="M12" s="341"/>
      <c r="N12" s="342"/>
      <c r="O12" s="343"/>
      <c r="P12" s="135"/>
      <c r="Q12" s="29"/>
      <c r="R12" s="29"/>
      <c r="S12" s="29"/>
      <c r="T12" s="146"/>
      <c r="U12" s="151"/>
      <c r="V12" s="302"/>
      <c r="W12" s="260"/>
      <c r="X12" s="151"/>
      <c r="Y12" s="135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2:40" ht="21.75" hidden="1" customHeight="1" x14ac:dyDescent="0.15">
      <c r="B13" s="25"/>
      <c r="C13" s="18" t="s">
        <v>14</v>
      </c>
      <c r="D13" s="30"/>
      <c r="E13" s="224"/>
      <c r="F13" s="124"/>
      <c r="G13" s="109"/>
      <c r="H13" s="31"/>
      <c r="I13" s="31"/>
      <c r="J13" s="94"/>
      <c r="K13" s="124"/>
      <c r="L13" s="309"/>
      <c r="M13" s="251"/>
      <c r="N13" s="322"/>
      <c r="O13" s="140"/>
      <c r="P13" s="136"/>
      <c r="Q13" s="32"/>
      <c r="R13" s="32"/>
      <c r="S13" s="32"/>
      <c r="T13" s="147"/>
      <c r="U13" s="152"/>
      <c r="V13" s="303"/>
      <c r="W13" s="261"/>
      <c r="X13" s="152"/>
      <c r="Y13" s="136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</row>
    <row r="14" spans="2:40" ht="21.75" customHeight="1" x14ac:dyDescent="0.15">
      <c r="B14" s="25"/>
      <c r="C14" s="18" t="s">
        <v>64</v>
      </c>
      <c r="D14" s="33" t="s">
        <v>12</v>
      </c>
      <c r="E14" s="225"/>
      <c r="F14" s="238">
        <v>1500</v>
      </c>
      <c r="G14" s="110"/>
      <c r="H14" s="18"/>
      <c r="I14" s="18"/>
      <c r="J14" s="95"/>
      <c r="K14" s="125"/>
      <c r="L14" s="305"/>
      <c r="M14" s="251"/>
      <c r="N14" s="322"/>
      <c r="O14" s="140"/>
      <c r="P14" s="136"/>
      <c r="Q14" s="32"/>
      <c r="R14" s="32"/>
      <c r="S14" s="32"/>
      <c r="T14" s="147"/>
      <c r="U14" s="152"/>
      <c r="V14" s="303"/>
      <c r="W14" s="261"/>
      <c r="X14" s="152"/>
      <c r="Y14" s="136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</row>
    <row r="15" spans="2:40" ht="21.75" customHeight="1" x14ac:dyDescent="0.15">
      <c r="B15" s="25"/>
      <c r="C15" s="18" t="s">
        <v>121</v>
      </c>
      <c r="D15" s="33" t="s">
        <v>12</v>
      </c>
      <c r="E15" s="225"/>
      <c r="F15" s="233">
        <f>2.5*12</f>
        <v>30</v>
      </c>
      <c r="G15" s="111">
        <f>F15</f>
        <v>30</v>
      </c>
      <c r="H15" s="63">
        <f t="shared" ref="H15:AA15" si="27">G15</f>
        <v>30</v>
      </c>
      <c r="I15" s="63">
        <f t="shared" si="27"/>
        <v>30</v>
      </c>
      <c r="J15" s="97">
        <f t="shared" si="27"/>
        <v>30</v>
      </c>
      <c r="K15" s="126">
        <f t="shared" si="27"/>
        <v>30</v>
      </c>
      <c r="L15" s="304">
        <f t="shared" si="27"/>
        <v>30</v>
      </c>
      <c r="M15" s="169">
        <f t="shared" si="27"/>
        <v>30</v>
      </c>
      <c r="N15" s="126">
        <f t="shared" si="27"/>
        <v>30</v>
      </c>
      <c r="O15" s="111">
        <f t="shared" si="27"/>
        <v>30</v>
      </c>
      <c r="P15" s="111">
        <f t="shared" si="27"/>
        <v>30</v>
      </c>
      <c r="Q15" s="63">
        <f t="shared" si="27"/>
        <v>30</v>
      </c>
      <c r="R15" s="63">
        <f t="shared" si="27"/>
        <v>30</v>
      </c>
      <c r="S15" s="63">
        <f t="shared" si="27"/>
        <v>30</v>
      </c>
      <c r="T15" s="97">
        <f t="shared" si="27"/>
        <v>30</v>
      </c>
      <c r="U15" s="126">
        <f t="shared" si="27"/>
        <v>30</v>
      </c>
      <c r="V15" s="304">
        <f t="shared" si="27"/>
        <v>30</v>
      </c>
      <c r="W15" s="169">
        <f t="shared" si="27"/>
        <v>30</v>
      </c>
      <c r="X15" s="126">
        <f t="shared" si="27"/>
        <v>30</v>
      </c>
      <c r="Y15" s="111">
        <f t="shared" si="27"/>
        <v>30</v>
      </c>
      <c r="Z15" s="63">
        <f t="shared" si="27"/>
        <v>30</v>
      </c>
      <c r="AA15" s="62">
        <f t="shared" si="27"/>
        <v>30</v>
      </c>
      <c r="AB15" s="62">
        <f t="shared" ref="AB15" si="28">AA15</f>
        <v>30</v>
      </c>
      <c r="AC15" s="62">
        <f t="shared" ref="AC15" si="29">AB15</f>
        <v>30</v>
      </c>
      <c r="AD15" s="62">
        <f t="shared" ref="AD15" si="30">AC15</f>
        <v>30</v>
      </c>
      <c r="AE15" s="62">
        <f t="shared" ref="AE15" si="31">AD15</f>
        <v>30</v>
      </c>
      <c r="AF15" s="62">
        <f t="shared" ref="AF15" si="32">AE15</f>
        <v>30</v>
      </c>
      <c r="AG15" s="62">
        <f t="shared" ref="AG15" si="33">AF15</f>
        <v>30</v>
      </c>
      <c r="AH15" s="62">
        <f t="shared" ref="AH15" si="34">AG15</f>
        <v>30</v>
      </c>
      <c r="AI15" s="62">
        <f t="shared" ref="AI15" si="35">AH15</f>
        <v>30</v>
      </c>
      <c r="AJ15" s="62">
        <f t="shared" ref="AJ15" si="36">AI15</f>
        <v>30</v>
      </c>
      <c r="AK15" s="62">
        <f t="shared" ref="AK15" si="37">AJ15</f>
        <v>30</v>
      </c>
      <c r="AL15" s="62">
        <f t="shared" ref="AL15" si="38">AK15</f>
        <v>30</v>
      </c>
      <c r="AM15" s="62">
        <f t="shared" ref="AM15" si="39">AL15</f>
        <v>30</v>
      </c>
      <c r="AN15" s="62" t="s">
        <v>84</v>
      </c>
    </row>
    <row r="16" spans="2:40" ht="21.75" customHeight="1" x14ac:dyDescent="0.15">
      <c r="B16" s="25"/>
      <c r="C16" s="18" t="s">
        <v>17</v>
      </c>
      <c r="D16" s="33"/>
      <c r="E16" s="225"/>
      <c r="F16" s="233">
        <v>12</v>
      </c>
      <c r="G16" s="239">
        <f>F16</f>
        <v>12</v>
      </c>
      <c r="H16" s="240">
        <f>G16</f>
        <v>12</v>
      </c>
      <c r="I16" s="240">
        <f>H16</f>
        <v>12</v>
      </c>
      <c r="J16" s="241">
        <f>I16</f>
        <v>12</v>
      </c>
      <c r="K16" s="125"/>
      <c r="L16" s="305"/>
      <c r="M16" s="251"/>
      <c r="N16" s="322"/>
      <c r="O16" s="140"/>
      <c r="P16" s="136"/>
      <c r="Q16" s="32"/>
      <c r="R16" s="32"/>
      <c r="S16" s="32"/>
      <c r="T16" s="147"/>
      <c r="U16" s="152"/>
      <c r="V16" s="303"/>
      <c r="W16" s="261"/>
      <c r="X16" s="152"/>
      <c r="Y16" s="136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 t="s">
        <v>80</v>
      </c>
    </row>
    <row r="17" spans="2:40" ht="21.75" customHeight="1" x14ac:dyDescent="0.15">
      <c r="B17" s="25"/>
      <c r="C17" s="18" t="s">
        <v>72</v>
      </c>
      <c r="D17" s="30"/>
      <c r="E17" s="225"/>
      <c r="F17" s="125"/>
      <c r="G17" s="110"/>
      <c r="H17" s="18"/>
      <c r="I17" s="18"/>
      <c r="J17" s="95"/>
      <c r="K17" s="233">
        <v>78</v>
      </c>
      <c r="L17" s="304">
        <f>K17</f>
        <v>78</v>
      </c>
      <c r="M17" s="169">
        <f>L17</f>
        <v>78</v>
      </c>
      <c r="N17" s="126">
        <f t="shared" ref="N17:AA17" si="40">M17</f>
        <v>78</v>
      </c>
      <c r="O17" s="111">
        <f t="shared" si="40"/>
        <v>78</v>
      </c>
      <c r="P17" s="111">
        <f t="shared" si="40"/>
        <v>78</v>
      </c>
      <c r="Q17" s="63">
        <f t="shared" si="40"/>
        <v>78</v>
      </c>
      <c r="R17" s="63">
        <f t="shared" si="40"/>
        <v>78</v>
      </c>
      <c r="S17" s="63">
        <f t="shared" si="40"/>
        <v>78</v>
      </c>
      <c r="T17" s="97">
        <f t="shared" si="40"/>
        <v>78</v>
      </c>
      <c r="U17" s="126">
        <f t="shared" si="40"/>
        <v>78</v>
      </c>
      <c r="V17" s="304">
        <f t="shared" si="40"/>
        <v>78</v>
      </c>
      <c r="W17" s="169">
        <f t="shared" si="40"/>
        <v>78</v>
      </c>
      <c r="X17" s="126">
        <f t="shared" si="40"/>
        <v>78</v>
      </c>
      <c r="Y17" s="111">
        <f t="shared" si="40"/>
        <v>78</v>
      </c>
      <c r="Z17" s="63">
        <f t="shared" si="40"/>
        <v>78</v>
      </c>
      <c r="AA17" s="156">
        <f t="shared" si="40"/>
        <v>78</v>
      </c>
      <c r="AB17" s="156">
        <f t="shared" ref="AB17:AB18" si="41">AA17</f>
        <v>78</v>
      </c>
      <c r="AC17" s="156">
        <f t="shared" ref="AC17:AC18" si="42">AB17</f>
        <v>78</v>
      </c>
      <c r="AD17" s="156">
        <f t="shared" ref="AD17:AD18" si="43">AC17</f>
        <v>78</v>
      </c>
      <c r="AE17" s="156">
        <f t="shared" ref="AE17:AE18" si="44">AD17</f>
        <v>78</v>
      </c>
      <c r="AF17" s="156">
        <f t="shared" ref="AF17:AF18" si="45">AE17</f>
        <v>78</v>
      </c>
      <c r="AG17" s="156">
        <f t="shared" ref="AG17:AG18" si="46">AF17</f>
        <v>78</v>
      </c>
      <c r="AH17" s="156">
        <f t="shared" ref="AH17:AH18" si="47">AG17</f>
        <v>78</v>
      </c>
      <c r="AI17" s="156">
        <f t="shared" ref="AI17:AI18" si="48">AH17</f>
        <v>78</v>
      </c>
      <c r="AJ17" s="156">
        <f t="shared" ref="AJ17:AJ18" si="49">AI17</f>
        <v>78</v>
      </c>
      <c r="AK17" s="156">
        <f t="shared" ref="AK17:AK18" si="50">AJ17</f>
        <v>78</v>
      </c>
      <c r="AL17" s="156">
        <f t="shared" ref="AL17:AL18" si="51">AK17</f>
        <v>78</v>
      </c>
      <c r="AM17" s="156">
        <f t="shared" ref="AM17:AM18" si="52">AL17</f>
        <v>78</v>
      </c>
      <c r="AN17" s="62" t="s">
        <v>44</v>
      </c>
    </row>
    <row r="18" spans="2:40" ht="21.75" customHeight="1" x14ac:dyDescent="0.15">
      <c r="B18" s="25"/>
      <c r="C18" s="18" t="s">
        <v>73</v>
      </c>
      <c r="D18" s="33"/>
      <c r="E18" s="225"/>
      <c r="F18" s="125"/>
      <c r="G18" s="110"/>
      <c r="H18" s="18"/>
      <c r="I18" s="18"/>
      <c r="J18" s="95"/>
      <c r="K18" s="233">
        <v>150</v>
      </c>
      <c r="L18" s="304">
        <f>K18</f>
        <v>150</v>
      </c>
      <c r="M18" s="169">
        <f t="shared" ref="M18:AA18" si="53">L18</f>
        <v>150</v>
      </c>
      <c r="N18" s="126">
        <f t="shared" si="53"/>
        <v>150</v>
      </c>
      <c r="O18" s="111">
        <f t="shared" si="53"/>
        <v>150</v>
      </c>
      <c r="P18" s="111">
        <f t="shared" si="53"/>
        <v>150</v>
      </c>
      <c r="Q18" s="63">
        <f t="shared" si="53"/>
        <v>150</v>
      </c>
      <c r="R18" s="63">
        <f t="shared" si="53"/>
        <v>150</v>
      </c>
      <c r="S18" s="63">
        <f t="shared" si="53"/>
        <v>150</v>
      </c>
      <c r="T18" s="97">
        <f t="shared" si="53"/>
        <v>150</v>
      </c>
      <c r="U18" s="126">
        <f t="shared" si="53"/>
        <v>150</v>
      </c>
      <c r="V18" s="304">
        <f t="shared" si="53"/>
        <v>150</v>
      </c>
      <c r="W18" s="169">
        <f t="shared" si="53"/>
        <v>150</v>
      </c>
      <c r="X18" s="126">
        <f t="shared" si="53"/>
        <v>150</v>
      </c>
      <c r="Y18" s="111">
        <f t="shared" si="53"/>
        <v>150</v>
      </c>
      <c r="Z18" s="63">
        <f t="shared" si="53"/>
        <v>150</v>
      </c>
      <c r="AA18" s="156">
        <f t="shared" si="53"/>
        <v>150</v>
      </c>
      <c r="AB18" s="156">
        <f t="shared" si="41"/>
        <v>150</v>
      </c>
      <c r="AC18" s="156">
        <f t="shared" si="42"/>
        <v>150</v>
      </c>
      <c r="AD18" s="156">
        <f t="shared" si="43"/>
        <v>150</v>
      </c>
      <c r="AE18" s="156">
        <f t="shared" si="44"/>
        <v>150</v>
      </c>
      <c r="AF18" s="156">
        <f t="shared" si="45"/>
        <v>150</v>
      </c>
      <c r="AG18" s="156">
        <f t="shared" si="46"/>
        <v>150</v>
      </c>
      <c r="AH18" s="156">
        <f t="shared" si="47"/>
        <v>150</v>
      </c>
      <c r="AI18" s="156">
        <f t="shared" si="48"/>
        <v>150</v>
      </c>
      <c r="AJ18" s="156">
        <f t="shared" si="49"/>
        <v>150</v>
      </c>
      <c r="AK18" s="156">
        <f t="shared" si="50"/>
        <v>150</v>
      </c>
      <c r="AL18" s="156">
        <f t="shared" si="51"/>
        <v>150</v>
      </c>
      <c r="AM18" s="156">
        <f t="shared" si="52"/>
        <v>150</v>
      </c>
      <c r="AN18" s="62" t="s">
        <v>61</v>
      </c>
    </row>
    <row r="19" spans="2:40" ht="21.75" customHeight="1" x14ac:dyDescent="0.15">
      <c r="B19" s="25"/>
      <c r="C19" s="18" t="s">
        <v>74</v>
      </c>
      <c r="D19" s="33"/>
      <c r="E19" s="225"/>
      <c r="F19" s="125"/>
      <c r="G19" s="110"/>
      <c r="H19" s="18"/>
      <c r="I19" s="18"/>
      <c r="J19" s="95"/>
      <c r="K19" s="233">
        <v>39</v>
      </c>
      <c r="L19" s="304">
        <f>K19</f>
        <v>39</v>
      </c>
      <c r="M19" s="169">
        <f>L19</f>
        <v>39</v>
      </c>
      <c r="N19" s="126"/>
      <c r="O19" s="110"/>
      <c r="P19" s="110"/>
      <c r="Q19" s="18"/>
      <c r="R19" s="18"/>
      <c r="S19" s="18"/>
      <c r="T19" s="95"/>
      <c r="U19" s="125"/>
      <c r="V19" s="305"/>
      <c r="W19" s="252"/>
      <c r="X19" s="125"/>
      <c r="Y19" s="110"/>
      <c r="Z19" s="18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</row>
    <row r="20" spans="2:40" ht="21.75" customHeight="1" x14ac:dyDescent="0.15">
      <c r="B20" s="25"/>
      <c r="C20" s="18" t="s">
        <v>75</v>
      </c>
      <c r="D20" s="33"/>
      <c r="E20" s="225"/>
      <c r="F20" s="125"/>
      <c r="G20" s="110"/>
      <c r="H20" s="165"/>
      <c r="I20" s="166"/>
      <c r="J20" s="167"/>
      <c r="K20" s="163"/>
      <c r="L20" s="305"/>
      <c r="M20" s="252"/>
      <c r="N20" s="125"/>
      <c r="O20" s="110"/>
      <c r="P20" s="110"/>
      <c r="Q20" s="18"/>
      <c r="R20" s="18"/>
      <c r="S20" s="18"/>
      <c r="T20" s="95"/>
      <c r="U20" s="125"/>
      <c r="V20" s="305"/>
      <c r="W20" s="252"/>
      <c r="X20" s="125"/>
      <c r="Y20" s="110"/>
      <c r="Z20" s="18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</row>
    <row r="21" spans="2:40" ht="21.75" customHeight="1" x14ac:dyDescent="0.15">
      <c r="B21" s="25"/>
      <c r="C21" s="18" t="s">
        <v>76</v>
      </c>
      <c r="D21" s="33"/>
      <c r="E21" s="225"/>
      <c r="F21" s="126"/>
      <c r="G21" s="111"/>
      <c r="H21" s="156"/>
      <c r="I21" s="63"/>
      <c r="J21" s="97"/>
      <c r="K21" s="163"/>
      <c r="L21" s="305"/>
      <c r="M21" s="252"/>
      <c r="N21" s="125"/>
      <c r="O21" s="110"/>
      <c r="P21" s="110"/>
      <c r="Q21" s="18"/>
      <c r="R21" s="18"/>
      <c r="S21" s="18"/>
      <c r="T21" s="95"/>
      <c r="U21" s="125"/>
      <c r="V21" s="305"/>
      <c r="W21" s="252"/>
      <c r="X21" s="125"/>
      <c r="Y21" s="110"/>
      <c r="Z21" s="18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</row>
    <row r="22" spans="2:40" ht="21.75" customHeight="1" x14ac:dyDescent="0.15">
      <c r="B22" s="25"/>
      <c r="C22" s="18" t="s">
        <v>77</v>
      </c>
      <c r="D22" s="30"/>
      <c r="E22" s="225"/>
      <c r="F22" s="125"/>
      <c r="G22" s="110"/>
      <c r="H22" s="18"/>
      <c r="I22" s="18"/>
      <c r="J22" s="95"/>
      <c r="K22" s="125"/>
      <c r="L22" s="324"/>
      <c r="M22" s="325"/>
      <c r="N22" s="233">
        <v>78</v>
      </c>
      <c r="O22" s="111">
        <f t="shared" ref="O22:P24" si="54">N22</f>
        <v>78</v>
      </c>
      <c r="P22" s="111">
        <f t="shared" si="54"/>
        <v>78</v>
      </c>
      <c r="Q22" s="63">
        <f t="shared" ref="Q22:AA23" si="55">P22</f>
        <v>78</v>
      </c>
      <c r="R22" s="63">
        <f t="shared" si="55"/>
        <v>78</v>
      </c>
      <c r="S22" s="63">
        <f t="shared" si="55"/>
        <v>78</v>
      </c>
      <c r="T22" s="97">
        <f t="shared" si="55"/>
        <v>78</v>
      </c>
      <c r="U22" s="126">
        <f t="shared" si="55"/>
        <v>78</v>
      </c>
      <c r="V22" s="304">
        <f t="shared" si="55"/>
        <v>78</v>
      </c>
      <c r="W22" s="169">
        <f t="shared" si="55"/>
        <v>78</v>
      </c>
      <c r="X22" s="126">
        <f t="shared" si="55"/>
        <v>78</v>
      </c>
      <c r="Y22" s="111">
        <f t="shared" si="55"/>
        <v>78</v>
      </c>
      <c r="Z22" s="63">
        <f t="shared" si="55"/>
        <v>78</v>
      </c>
      <c r="AA22" s="156">
        <f t="shared" si="55"/>
        <v>78</v>
      </c>
      <c r="AB22" s="156">
        <f t="shared" ref="AB22:AB24" si="56">AA22</f>
        <v>78</v>
      </c>
      <c r="AC22" s="156">
        <f t="shared" ref="AC22:AC24" si="57">AB22</f>
        <v>78</v>
      </c>
      <c r="AD22" s="156">
        <f t="shared" ref="AD22:AD24" si="58">AC22</f>
        <v>78</v>
      </c>
      <c r="AE22" s="156">
        <f t="shared" ref="AE22:AE24" si="59">AD22</f>
        <v>78</v>
      </c>
      <c r="AF22" s="156">
        <f t="shared" ref="AF22:AF24" si="60">AE22</f>
        <v>78</v>
      </c>
      <c r="AG22" s="156">
        <f t="shared" ref="AG22:AG24" si="61">AF22</f>
        <v>78</v>
      </c>
      <c r="AH22" s="156">
        <f t="shared" ref="AH22:AH24" si="62">AG22</f>
        <v>78</v>
      </c>
      <c r="AI22" s="156">
        <f t="shared" ref="AI22:AI24" si="63">AH22</f>
        <v>78</v>
      </c>
      <c r="AJ22" s="156">
        <f t="shared" ref="AJ22:AJ24" si="64">AI22</f>
        <v>78</v>
      </c>
      <c r="AK22" s="156">
        <f t="shared" ref="AK22:AK24" si="65">AJ22</f>
        <v>78</v>
      </c>
      <c r="AL22" s="156">
        <f t="shared" ref="AL22:AL24" si="66">AK22</f>
        <v>78</v>
      </c>
      <c r="AM22" s="156">
        <f t="shared" ref="AM22:AM24" si="67">AL22</f>
        <v>78</v>
      </c>
      <c r="AN22" s="62"/>
    </row>
    <row r="23" spans="2:40" ht="21.75" customHeight="1" x14ac:dyDescent="0.15">
      <c r="B23" s="25"/>
      <c r="C23" s="18" t="s">
        <v>86</v>
      </c>
      <c r="D23" s="30"/>
      <c r="E23" s="225"/>
      <c r="F23" s="125"/>
      <c r="G23" s="110"/>
      <c r="H23" s="18"/>
      <c r="I23" s="18"/>
      <c r="J23" s="95"/>
      <c r="K23" s="125"/>
      <c r="L23" s="324"/>
      <c r="M23" s="325"/>
      <c r="N23" s="233">
        <v>10</v>
      </c>
      <c r="O23" s="111">
        <f t="shared" si="54"/>
        <v>10</v>
      </c>
      <c r="P23" s="111">
        <f t="shared" si="54"/>
        <v>10</v>
      </c>
      <c r="Q23" s="63">
        <f t="shared" si="55"/>
        <v>10</v>
      </c>
      <c r="R23" s="63">
        <f t="shared" si="55"/>
        <v>10</v>
      </c>
      <c r="S23" s="63">
        <f t="shared" si="55"/>
        <v>10</v>
      </c>
      <c r="T23" s="97">
        <f t="shared" si="55"/>
        <v>10</v>
      </c>
      <c r="U23" s="126">
        <f t="shared" si="55"/>
        <v>10</v>
      </c>
      <c r="V23" s="304">
        <f t="shared" si="55"/>
        <v>10</v>
      </c>
      <c r="W23" s="169">
        <f t="shared" si="55"/>
        <v>10</v>
      </c>
      <c r="X23" s="126">
        <f t="shared" si="55"/>
        <v>10</v>
      </c>
      <c r="Y23" s="111">
        <f t="shared" si="55"/>
        <v>10</v>
      </c>
      <c r="Z23" s="63">
        <f t="shared" si="55"/>
        <v>10</v>
      </c>
      <c r="AA23" s="156">
        <f t="shared" si="55"/>
        <v>10</v>
      </c>
      <c r="AB23" s="156">
        <f t="shared" si="56"/>
        <v>10</v>
      </c>
      <c r="AC23" s="156">
        <f t="shared" si="57"/>
        <v>10</v>
      </c>
      <c r="AD23" s="156">
        <f t="shared" si="58"/>
        <v>10</v>
      </c>
      <c r="AE23" s="156">
        <f t="shared" si="59"/>
        <v>10</v>
      </c>
      <c r="AF23" s="156">
        <f t="shared" si="60"/>
        <v>10</v>
      </c>
      <c r="AG23" s="156">
        <f t="shared" si="61"/>
        <v>10</v>
      </c>
      <c r="AH23" s="156">
        <f t="shared" si="62"/>
        <v>10</v>
      </c>
      <c r="AI23" s="156">
        <f t="shared" si="63"/>
        <v>10</v>
      </c>
      <c r="AJ23" s="156">
        <f t="shared" si="64"/>
        <v>10</v>
      </c>
      <c r="AK23" s="156">
        <f t="shared" si="65"/>
        <v>10</v>
      </c>
      <c r="AL23" s="156">
        <f t="shared" si="66"/>
        <v>10</v>
      </c>
      <c r="AM23" s="156">
        <f t="shared" si="67"/>
        <v>10</v>
      </c>
      <c r="AN23" s="32" t="s">
        <v>79</v>
      </c>
    </row>
    <row r="24" spans="2:40" ht="21.75" customHeight="1" x14ac:dyDescent="0.15">
      <c r="B24" s="25"/>
      <c r="C24" s="18" t="s">
        <v>78</v>
      </c>
      <c r="D24" s="30"/>
      <c r="E24" s="225"/>
      <c r="F24" s="125"/>
      <c r="G24" s="110"/>
      <c r="H24" s="18"/>
      <c r="I24" s="18"/>
      <c r="J24" s="95"/>
      <c r="K24" s="125"/>
      <c r="L24" s="324"/>
      <c r="M24" s="325"/>
      <c r="N24" s="233">
        <v>2</v>
      </c>
      <c r="O24" s="111">
        <f t="shared" si="54"/>
        <v>2</v>
      </c>
      <c r="P24" s="111">
        <f t="shared" si="54"/>
        <v>2</v>
      </c>
      <c r="Q24" s="63">
        <f t="shared" ref="Q24:AA24" si="68">P24</f>
        <v>2</v>
      </c>
      <c r="R24" s="63">
        <f t="shared" si="68"/>
        <v>2</v>
      </c>
      <c r="S24" s="63">
        <f t="shared" si="68"/>
        <v>2</v>
      </c>
      <c r="T24" s="97">
        <f t="shared" si="68"/>
        <v>2</v>
      </c>
      <c r="U24" s="126">
        <f t="shared" si="68"/>
        <v>2</v>
      </c>
      <c r="V24" s="304">
        <f t="shared" si="68"/>
        <v>2</v>
      </c>
      <c r="W24" s="169">
        <f t="shared" si="68"/>
        <v>2</v>
      </c>
      <c r="X24" s="126">
        <f t="shared" si="68"/>
        <v>2</v>
      </c>
      <c r="Y24" s="111">
        <f t="shared" si="68"/>
        <v>2</v>
      </c>
      <c r="Z24" s="63">
        <f t="shared" si="68"/>
        <v>2</v>
      </c>
      <c r="AA24" s="156">
        <f t="shared" si="68"/>
        <v>2</v>
      </c>
      <c r="AB24" s="156">
        <f t="shared" si="56"/>
        <v>2</v>
      </c>
      <c r="AC24" s="156">
        <f t="shared" si="57"/>
        <v>2</v>
      </c>
      <c r="AD24" s="156">
        <f t="shared" si="58"/>
        <v>2</v>
      </c>
      <c r="AE24" s="156">
        <f t="shared" si="59"/>
        <v>2</v>
      </c>
      <c r="AF24" s="156">
        <f t="shared" si="60"/>
        <v>2</v>
      </c>
      <c r="AG24" s="156">
        <f t="shared" si="61"/>
        <v>2</v>
      </c>
      <c r="AH24" s="156">
        <f t="shared" si="62"/>
        <v>2</v>
      </c>
      <c r="AI24" s="156">
        <f t="shared" si="63"/>
        <v>2</v>
      </c>
      <c r="AJ24" s="156">
        <f t="shared" si="64"/>
        <v>2</v>
      </c>
      <c r="AK24" s="156">
        <f t="shared" si="65"/>
        <v>2</v>
      </c>
      <c r="AL24" s="156">
        <f t="shared" si="66"/>
        <v>2</v>
      </c>
      <c r="AM24" s="156">
        <f t="shared" si="67"/>
        <v>2</v>
      </c>
      <c r="AN24" s="32"/>
    </row>
    <row r="25" spans="2:40" ht="21.75" customHeight="1" x14ac:dyDescent="0.15">
      <c r="B25" s="25"/>
      <c r="C25" s="18" t="s">
        <v>0</v>
      </c>
      <c r="D25" s="30"/>
      <c r="E25" s="225"/>
      <c r="F25" s="125"/>
      <c r="G25" s="110"/>
      <c r="H25" s="18"/>
      <c r="I25" s="18"/>
      <c r="J25" s="95"/>
      <c r="K25" s="125"/>
      <c r="L25" s="305"/>
      <c r="M25" s="251"/>
      <c r="N25" s="322"/>
      <c r="O25" s="140"/>
      <c r="P25" s="136"/>
      <c r="Q25" s="32"/>
      <c r="R25" s="32"/>
      <c r="S25" s="32"/>
      <c r="T25" s="147"/>
      <c r="U25" s="152"/>
      <c r="V25" s="303"/>
      <c r="W25" s="261"/>
      <c r="X25" s="152"/>
      <c r="Y25" s="136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</row>
    <row r="26" spans="2:40" ht="21.75" customHeight="1" x14ac:dyDescent="0.15">
      <c r="B26" s="25"/>
      <c r="C26" s="18"/>
      <c r="D26" s="30"/>
      <c r="E26" s="225"/>
      <c r="F26" s="125"/>
      <c r="G26" s="110"/>
      <c r="H26" s="18"/>
      <c r="I26" s="18"/>
      <c r="J26" s="95"/>
      <c r="K26" s="125"/>
      <c r="L26" s="305"/>
      <c r="M26" s="251"/>
      <c r="N26" s="322"/>
      <c r="O26" s="140"/>
      <c r="P26" s="136"/>
      <c r="Q26" s="32"/>
      <c r="R26" s="32"/>
      <c r="S26" s="32"/>
      <c r="T26" s="147"/>
      <c r="U26" s="152"/>
      <c r="V26" s="303"/>
      <c r="W26" s="261"/>
      <c r="X26" s="152"/>
      <c r="Y26" s="136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</row>
    <row r="27" spans="2:40" ht="21.75" customHeight="1" thickBot="1" x14ac:dyDescent="0.2">
      <c r="B27" s="34"/>
      <c r="C27" s="35" t="s">
        <v>2</v>
      </c>
      <c r="D27" s="36"/>
      <c r="E27" s="226">
        <f t="shared" ref="E27:AA27" si="69">SUM(E12:E26)</f>
        <v>600</v>
      </c>
      <c r="F27" s="295">
        <f t="shared" si="69"/>
        <v>1962</v>
      </c>
      <c r="G27" s="112">
        <f t="shared" si="69"/>
        <v>462</v>
      </c>
      <c r="H27" s="37">
        <f t="shared" si="69"/>
        <v>462</v>
      </c>
      <c r="I27" s="37">
        <f t="shared" si="69"/>
        <v>462</v>
      </c>
      <c r="J27" s="96">
        <f t="shared" si="69"/>
        <v>462</v>
      </c>
      <c r="K27" s="127">
        <f t="shared" si="69"/>
        <v>297</v>
      </c>
      <c r="L27" s="317">
        <f t="shared" si="69"/>
        <v>297</v>
      </c>
      <c r="M27" s="253">
        <f t="shared" si="69"/>
        <v>297</v>
      </c>
      <c r="N27" s="295">
        <f t="shared" si="69"/>
        <v>348</v>
      </c>
      <c r="O27" s="209">
        <f t="shared" si="69"/>
        <v>348</v>
      </c>
      <c r="P27" s="137">
        <f t="shared" si="69"/>
        <v>348</v>
      </c>
      <c r="Q27" s="38">
        <f t="shared" si="69"/>
        <v>348</v>
      </c>
      <c r="R27" s="38">
        <f t="shared" si="69"/>
        <v>348</v>
      </c>
      <c r="S27" s="38">
        <f t="shared" si="69"/>
        <v>348</v>
      </c>
      <c r="T27" s="148">
        <f t="shared" si="69"/>
        <v>348</v>
      </c>
      <c r="U27" s="153">
        <f t="shared" si="69"/>
        <v>348</v>
      </c>
      <c r="V27" s="306">
        <f t="shared" si="69"/>
        <v>348</v>
      </c>
      <c r="W27" s="262">
        <f t="shared" si="69"/>
        <v>348</v>
      </c>
      <c r="X27" s="153">
        <f t="shared" si="69"/>
        <v>348</v>
      </c>
      <c r="Y27" s="137">
        <f t="shared" si="69"/>
        <v>348</v>
      </c>
      <c r="Z27" s="38">
        <f t="shared" si="69"/>
        <v>348</v>
      </c>
      <c r="AA27" s="38">
        <f t="shared" si="69"/>
        <v>348</v>
      </c>
      <c r="AB27" s="38">
        <f t="shared" ref="AB27:AM27" si="70">SUM(AB12:AB26)</f>
        <v>348</v>
      </c>
      <c r="AC27" s="38">
        <f t="shared" si="70"/>
        <v>348</v>
      </c>
      <c r="AD27" s="38">
        <f t="shared" si="70"/>
        <v>348</v>
      </c>
      <c r="AE27" s="38">
        <f t="shared" si="70"/>
        <v>348</v>
      </c>
      <c r="AF27" s="38">
        <f t="shared" si="70"/>
        <v>348</v>
      </c>
      <c r="AG27" s="38">
        <f t="shared" si="70"/>
        <v>348</v>
      </c>
      <c r="AH27" s="38">
        <f t="shared" si="70"/>
        <v>348</v>
      </c>
      <c r="AI27" s="38">
        <f t="shared" si="70"/>
        <v>348</v>
      </c>
      <c r="AJ27" s="38">
        <f t="shared" si="70"/>
        <v>348</v>
      </c>
      <c r="AK27" s="38">
        <f t="shared" si="70"/>
        <v>348</v>
      </c>
      <c r="AL27" s="38">
        <f t="shared" si="70"/>
        <v>348</v>
      </c>
      <c r="AM27" s="38">
        <f t="shared" si="70"/>
        <v>348</v>
      </c>
      <c r="AN27" s="38"/>
    </row>
    <row r="28" spans="2:40" ht="21.75" customHeight="1" x14ac:dyDescent="0.15">
      <c r="B28" s="39"/>
      <c r="C28" s="26" t="s">
        <v>4</v>
      </c>
      <c r="D28" s="266">
        <v>0.01</v>
      </c>
      <c r="E28" s="223">
        <f>基本生活費!G34</f>
        <v>361</v>
      </c>
      <c r="F28" s="123">
        <f>E28*(1+0.01)</f>
        <v>364.61</v>
      </c>
      <c r="G28" s="108">
        <f>F28*(1+0.01)</f>
        <v>368.2561</v>
      </c>
      <c r="H28" s="28">
        <f>G28*(1+0.01)</f>
        <v>371.93866100000002</v>
      </c>
      <c r="I28" s="28">
        <f t="shared" ref="I28:AA28" si="71">H28*(1+0.01)</f>
        <v>375.65804761000004</v>
      </c>
      <c r="J28" s="93">
        <f t="shared" si="71"/>
        <v>379.41462808610004</v>
      </c>
      <c r="K28" s="123">
        <f>J28*(1+0.01)*0.7</f>
        <v>268.24614205687271</v>
      </c>
      <c r="L28" s="316">
        <f t="shared" si="71"/>
        <v>270.92860347744147</v>
      </c>
      <c r="M28" s="254">
        <f t="shared" si="71"/>
        <v>273.63788951221591</v>
      </c>
      <c r="N28" s="123">
        <f t="shared" si="71"/>
        <v>276.37426840733809</v>
      </c>
      <c r="O28" s="108">
        <f>N28*(1+0.01)</f>
        <v>279.1380110914115</v>
      </c>
      <c r="P28" s="138">
        <f>O28*(1+0.01)</f>
        <v>281.92939120232563</v>
      </c>
      <c r="Q28" s="40">
        <f t="shared" si="71"/>
        <v>284.74868511434892</v>
      </c>
      <c r="R28" s="40">
        <f t="shared" si="71"/>
        <v>287.59617196549243</v>
      </c>
      <c r="S28" s="40">
        <f>R28*(1+0.01)</f>
        <v>290.47213368514736</v>
      </c>
      <c r="T28" s="149">
        <f t="shared" si="71"/>
        <v>293.37685502199884</v>
      </c>
      <c r="U28" s="154">
        <f t="shared" si="71"/>
        <v>296.31062357221884</v>
      </c>
      <c r="V28" s="307">
        <f t="shared" si="71"/>
        <v>299.27372980794104</v>
      </c>
      <c r="W28" s="263">
        <f t="shared" si="71"/>
        <v>302.26646710602046</v>
      </c>
      <c r="X28" s="154">
        <f t="shared" si="71"/>
        <v>305.28913177708068</v>
      </c>
      <c r="Y28" s="138">
        <f t="shared" si="71"/>
        <v>308.34202309485147</v>
      </c>
      <c r="Z28" s="40">
        <f t="shared" si="71"/>
        <v>311.42544332579996</v>
      </c>
      <c r="AA28" s="40">
        <f t="shared" si="71"/>
        <v>314.53969775905796</v>
      </c>
      <c r="AB28" s="40">
        <f t="shared" ref="AB28" si="72">AA28*(1+0.01)</f>
        <v>317.68509473664852</v>
      </c>
      <c r="AC28" s="40">
        <f t="shared" ref="AC28" si="73">AB28*(1+0.01)</f>
        <v>320.86194568401498</v>
      </c>
      <c r="AD28" s="40">
        <f t="shared" ref="AD28" si="74">AC28*(1+0.01)</f>
        <v>324.07056514085514</v>
      </c>
      <c r="AE28" s="40">
        <f t="shared" ref="AE28" si="75">AD28*(1+0.01)</f>
        <v>327.31127079226371</v>
      </c>
      <c r="AF28" s="40">
        <f t="shared" ref="AF28" si="76">AE28*(1+0.01)</f>
        <v>330.58438350018633</v>
      </c>
      <c r="AG28" s="40">
        <f t="shared" ref="AG28" si="77">AF28*(1+0.01)</f>
        <v>333.89022733518823</v>
      </c>
      <c r="AH28" s="40">
        <f t="shared" ref="AH28" si="78">AG28*(1+0.01)</f>
        <v>337.22912960854012</v>
      </c>
      <c r="AI28" s="40">
        <f t="shared" ref="AI28" si="79">AH28*(1+0.01)</f>
        <v>340.60142090462551</v>
      </c>
      <c r="AJ28" s="40">
        <f t="shared" ref="AJ28" si="80">AI28*(1+0.01)</f>
        <v>344.00743511367176</v>
      </c>
      <c r="AK28" s="40">
        <f t="shared" ref="AK28" si="81">AJ28*(1+0.01)</f>
        <v>347.44750946480849</v>
      </c>
      <c r="AL28" s="40">
        <f t="shared" ref="AL28" si="82">AK28*(1+0.01)</f>
        <v>350.92198455945658</v>
      </c>
      <c r="AM28" s="40">
        <f t="shared" ref="AM28" si="83">AL28*(1+0.01)</f>
        <v>354.43120440505112</v>
      </c>
      <c r="AN28" s="40"/>
    </row>
    <row r="29" spans="2:40" ht="21.75" customHeight="1" x14ac:dyDescent="0.15">
      <c r="B29" s="39"/>
      <c r="C29" s="18" t="s">
        <v>5</v>
      </c>
      <c r="D29" s="33" t="s">
        <v>12</v>
      </c>
      <c r="E29" s="227">
        <v>0</v>
      </c>
      <c r="F29" s="125">
        <v>0</v>
      </c>
      <c r="G29" s="110"/>
      <c r="H29" s="18"/>
      <c r="I29" s="18"/>
      <c r="J29" s="95"/>
      <c r="K29" s="125"/>
      <c r="L29" s="305"/>
      <c r="M29" s="252"/>
      <c r="N29" s="125"/>
      <c r="O29" s="110"/>
      <c r="P29" s="139"/>
      <c r="Q29" s="41"/>
      <c r="R29" s="41"/>
      <c r="S29" s="41"/>
      <c r="T29" s="150"/>
      <c r="U29" s="155"/>
      <c r="V29" s="308"/>
      <c r="W29" s="264"/>
      <c r="X29" s="155"/>
      <c r="Y29" s="139"/>
      <c r="Z29" s="41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</row>
    <row r="30" spans="2:40" ht="21.75" customHeight="1" x14ac:dyDescent="0.15">
      <c r="B30" s="39"/>
      <c r="C30" s="18" t="s">
        <v>141</v>
      </c>
      <c r="D30" s="33" t="s">
        <v>12</v>
      </c>
      <c r="E30" s="227">
        <v>0</v>
      </c>
      <c r="F30" s="125">
        <v>0</v>
      </c>
      <c r="G30" s="110"/>
      <c r="H30" s="18"/>
      <c r="I30" s="18"/>
      <c r="J30" s="95"/>
      <c r="K30" s="125"/>
      <c r="L30" s="305"/>
      <c r="M30" s="252"/>
      <c r="N30" s="125"/>
      <c r="O30" s="110"/>
      <c r="P30" s="139"/>
      <c r="Q30" s="41"/>
      <c r="R30" s="41"/>
      <c r="S30" s="41"/>
      <c r="T30" s="150"/>
      <c r="U30" s="155"/>
      <c r="V30" s="308"/>
      <c r="W30" s="264"/>
      <c r="X30" s="155"/>
      <c r="Y30" s="139"/>
      <c r="Z30" s="41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</row>
    <row r="31" spans="2:40" ht="21.75" customHeight="1" x14ac:dyDescent="0.15">
      <c r="B31" s="296">
        <v>0.15</v>
      </c>
      <c r="C31" s="18" t="s">
        <v>91</v>
      </c>
      <c r="D31" s="33" t="s">
        <v>12</v>
      </c>
      <c r="E31" s="362">
        <f>E27*$B31</f>
        <v>90</v>
      </c>
      <c r="F31" s="363">
        <f>F27*$B31</f>
        <v>294.3</v>
      </c>
      <c r="G31" s="111">
        <f>G27*$B31</f>
        <v>69.3</v>
      </c>
      <c r="H31" s="63">
        <f>H27*$B31</f>
        <v>69.3</v>
      </c>
      <c r="I31" s="63">
        <f>I27*$B31</f>
        <v>69.3</v>
      </c>
      <c r="J31" s="97">
        <f>J27*$B31</f>
        <v>69.3</v>
      </c>
      <c r="K31" s="126">
        <f>K27*($B31-0.05)</f>
        <v>29.7</v>
      </c>
      <c r="L31" s="304">
        <f t="shared" ref="L31:AA31" si="84">L27*($B31-0.05)</f>
        <v>29.7</v>
      </c>
      <c r="M31" s="169">
        <f t="shared" si="84"/>
        <v>29.7</v>
      </c>
      <c r="N31" s="126">
        <f t="shared" si="84"/>
        <v>34.799999999999997</v>
      </c>
      <c r="O31" s="111">
        <f t="shared" si="84"/>
        <v>34.799999999999997</v>
      </c>
      <c r="P31" s="111">
        <f t="shared" si="84"/>
        <v>34.799999999999997</v>
      </c>
      <c r="Q31" s="63">
        <f t="shared" si="84"/>
        <v>34.799999999999997</v>
      </c>
      <c r="R31" s="63">
        <f t="shared" si="84"/>
        <v>34.799999999999997</v>
      </c>
      <c r="S31" s="63">
        <f t="shared" si="84"/>
        <v>34.799999999999997</v>
      </c>
      <c r="T31" s="97">
        <f t="shared" si="84"/>
        <v>34.799999999999997</v>
      </c>
      <c r="U31" s="126">
        <f t="shared" si="84"/>
        <v>34.799999999999997</v>
      </c>
      <c r="V31" s="304">
        <f t="shared" si="84"/>
        <v>34.799999999999997</v>
      </c>
      <c r="W31" s="169">
        <f t="shared" si="84"/>
        <v>34.799999999999997</v>
      </c>
      <c r="X31" s="126">
        <f t="shared" si="84"/>
        <v>34.799999999999997</v>
      </c>
      <c r="Y31" s="111">
        <f t="shared" si="84"/>
        <v>34.799999999999997</v>
      </c>
      <c r="Z31" s="63">
        <f t="shared" si="84"/>
        <v>34.799999999999997</v>
      </c>
      <c r="AA31" s="63">
        <f t="shared" si="84"/>
        <v>34.799999999999997</v>
      </c>
      <c r="AB31" s="63">
        <f t="shared" ref="AB31:AM31" si="85">AB27*($B31-0.05)</f>
        <v>34.799999999999997</v>
      </c>
      <c r="AC31" s="63">
        <f t="shared" si="85"/>
        <v>34.799999999999997</v>
      </c>
      <c r="AD31" s="63">
        <f t="shared" si="85"/>
        <v>34.799999999999997</v>
      </c>
      <c r="AE31" s="63">
        <f t="shared" si="85"/>
        <v>34.799999999999997</v>
      </c>
      <c r="AF31" s="63">
        <f t="shared" si="85"/>
        <v>34.799999999999997</v>
      </c>
      <c r="AG31" s="63">
        <f t="shared" si="85"/>
        <v>34.799999999999997</v>
      </c>
      <c r="AH31" s="63">
        <f t="shared" si="85"/>
        <v>34.799999999999997</v>
      </c>
      <c r="AI31" s="63">
        <f t="shared" si="85"/>
        <v>34.799999999999997</v>
      </c>
      <c r="AJ31" s="63">
        <f t="shared" si="85"/>
        <v>34.799999999999997</v>
      </c>
      <c r="AK31" s="63">
        <f t="shared" si="85"/>
        <v>34.799999999999997</v>
      </c>
      <c r="AL31" s="63">
        <f t="shared" si="85"/>
        <v>34.799999999999997</v>
      </c>
      <c r="AM31" s="63">
        <f t="shared" si="85"/>
        <v>34.799999999999997</v>
      </c>
      <c r="AN31" s="31"/>
    </row>
    <row r="32" spans="2:40" ht="21.75" customHeight="1" x14ac:dyDescent="0.15">
      <c r="B32" s="296">
        <v>0.08</v>
      </c>
      <c r="C32" s="18" t="s">
        <v>92</v>
      </c>
      <c r="D32" s="33" t="s">
        <v>12</v>
      </c>
      <c r="E32" s="362"/>
      <c r="F32" s="363">
        <f>F27*$B32</f>
        <v>156.96</v>
      </c>
      <c r="G32" s="111">
        <f>G27*$B32</f>
        <v>36.96</v>
      </c>
      <c r="H32" s="63">
        <f>H27*$B32</f>
        <v>36.96</v>
      </c>
      <c r="I32" s="63">
        <f>I27*$B32</f>
        <v>36.96</v>
      </c>
      <c r="J32" s="97">
        <f>J27*$B32</f>
        <v>36.96</v>
      </c>
      <c r="K32" s="126">
        <f>K27*$B32</f>
        <v>23.76</v>
      </c>
      <c r="L32" s="304">
        <f>L27*$B32</f>
        <v>23.76</v>
      </c>
      <c r="M32" s="169">
        <f>M27*$B32</f>
        <v>23.76</v>
      </c>
      <c r="N32" s="126">
        <f>N27*$B32</f>
        <v>27.84</v>
      </c>
      <c r="O32" s="111">
        <f>O27*$B32</f>
        <v>27.84</v>
      </c>
      <c r="P32" s="111">
        <f>P27*$B32</f>
        <v>27.84</v>
      </c>
      <c r="Q32" s="63">
        <f>Q27*$B32</f>
        <v>27.84</v>
      </c>
      <c r="R32" s="63">
        <f>R27*$B32</f>
        <v>27.84</v>
      </c>
      <c r="S32" s="63">
        <f>S27*$B32</f>
        <v>27.84</v>
      </c>
      <c r="T32" s="97">
        <f>T27*$B32</f>
        <v>27.84</v>
      </c>
      <c r="U32" s="124"/>
      <c r="V32" s="309"/>
      <c r="W32" s="255"/>
      <c r="X32" s="124"/>
      <c r="Y32" s="109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</row>
    <row r="33" spans="2:40" ht="21.75" customHeight="1" x14ac:dyDescent="0.15">
      <c r="B33" s="39"/>
      <c r="C33" s="18" t="s">
        <v>45</v>
      </c>
      <c r="D33" s="33" t="s">
        <v>12</v>
      </c>
      <c r="E33" s="362"/>
      <c r="F33" s="364"/>
      <c r="G33" s="109"/>
      <c r="H33" s="63"/>
      <c r="I33" s="63"/>
      <c r="J33" s="97"/>
      <c r="K33" s="126"/>
      <c r="L33" s="304"/>
      <c r="M33" s="169"/>
      <c r="N33" s="126"/>
      <c r="O33" s="111"/>
      <c r="P33" s="111"/>
      <c r="Q33" s="111"/>
      <c r="R33" s="111"/>
      <c r="S33" s="111"/>
      <c r="T33" s="169"/>
      <c r="U33" s="126"/>
      <c r="V33" s="304"/>
      <c r="W33" s="169"/>
      <c r="X33" s="126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31"/>
    </row>
    <row r="34" spans="2:40" ht="21.75" customHeight="1" x14ac:dyDescent="0.15">
      <c r="B34" s="39"/>
      <c r="C34" s="18" t="s">
        <v>63</v>
      </c>
      <c r="D34" s="33" t="s">
        <v>12</v>
      </c>
      <c r="E34" s="362"/>
      <c r="F34" s="364"/>
      <c r="G34" s="109"/>
      <c r="H34" s="63"/>
      <c r="I34" s="31"/>
      <c r="J34" s="94"/>
      <c r="K34" s="124"/>
      <c r="L34" s="309"/>
      <c r="M34" s="255"/>
      <c r="N34" s="124"/>
      <c r="O34" s="109"/>
      <c r="P34" s="109"/>
      <c r="Q34" s="31"/>
      <c r="R34" s="31"/>
      <c r="S34" s="31"/>
      <c r="T34" s="94"/>
      <c r="U34" s="126">
        <v>20</v>
      </c>
      <c r="V34" s="304">
        <f t="shared" ref="V34:AA34" si="86">U34</f>
        <v>20</v>
      </c>
      <c r="W34" s="169">
        <f t="shared" si="86"/>
        <v>20</v>
      </c>
      <c r="X34" s="126">
        <f t="shared" si="86"/>
        <v>20</v>
      </c>
      <c r="Y34" s="111">
        <f t="shared" si="86"/>
        <v>20</v>
      </c>
      <c r="Z34" s="111">
        <f t="shared" si="86"/>
        <v>20</v>
      </c>
      <c r="AA34" s="111">
        <f t="shared" si="86"/>
        <v>20</v>
      </c>
      <c r="AB34" s="111">
        <f t="shared" ref="AB34:AB35" si="87">AA34</f>
        <v>20</v>
      </c>
      <c r="AC34" s="111">
        <f t="shared" ref="AC34:AC35" si="88">AB34</f>
        <v>20</v>
      </c>
      <c r="AD34" s="111">
        <f t="shared" ref="AD34:AD35" si="89">AC34</f>
        <v>20</v>
      </c>
      <c r="AE34" s="111">
        <f t="shared" ref="AE34:AE35" si="90">AD34</f>
        <v>20</v>
      </c>
      <c r="AF34" s="111">
        <f t="shared" ref="AF34:AF35" si="91">AE34</f>
        <v>20</v>
      </c>
      <c r="AG34" s="111">
        <f t="shared" ref="AG34:AG35" si="92">AF34</f>
        <v>20</v>
      </c>
      <c r="AH34" s="111">
        <f t="shared" ref="AH34:AH35" si="93">AG34</f>
        <v>20</v>
      </c>
      <c r="AI34" s="111">
        <f t="shared" ref="AI34:AI35" si="94">AH34</f>
        <v>20</v>
      </c>
      <c r="AJ34" s="111">
        <f t="shared" ref="AJ34:AJ35" si="95">AI34</f>
        <v>20</v>
      </c>
      <c r="AK34" s="111">
        <f t="shared" ref="AK34:AK35" si="96">AJ34</f>
        <v>20</v>
      </c>
      <c r="AL34" s="111">
        <f t="shared" ref="AL34:AL35" si="97">AK34</f>
        <v>20</v>
      </c>
      <c r="AM34" s="111">
        <f t="shared" ref="AM34:AM35" si="98">AL34</f>
        <v>20</v>
      </c>
      <c r="AN34" s="31" t="s">
        <v>43</v>
      </c>
    </row>
    <row r="35" spans="2:40" ht="21.75" customHeight="1" x14ac:dyDescent="0.15">
      <c r="B35" s="296">
        <v>0.02</v>
      </c>
      <c r="C35" s="18" t="s">
        <v>93</v>
      </c>
      <c r="D35" s="33" t="s">
        <v>12</v>
      </c>
      <c r="E35" s="362"/>
      <c r="F35" s="363">
        <f>F27*$B35</f>
        <v>39.24</v>
      </c>
      <c r="G35" s="111">
        <f t="shared" ref="G35:T35" si="99">G27*$B35</f>
        <v>9.24</v>
      </c>
      <c r="H35" s="111">
        <f t="shared" si="99"/>
        <v>9.24</v>
      </c>
      <c r="I35" s="111">
        <f t="shared" si="99"/>
        <v>9.24</v>
      </c>
      <c r="J35" s="111">
        <f t="shared" si="99"/>
        <v>9.24</v>
      </c>
      <c r="K35" s="126">
        <f t="shared" si="99"/>
        <v>5.94</v>
      </c>
      <c r="L35" s="304">
        <f t="shared" si="99"/>
        <v>5.94</v>
      </c>
      <c r="M35" s="169">
        <f t="shared" si="99"/>
        <v>5.94</v>
      </c>
      <c r="N35" s="126">
        <f t="shared" si="99"/>
        <v>6.96</v>
      </c>
      <c r="O35" s="111">
        <f t="shared" si="99"/>
        <v>6.96</v>
      </c>
      <c r="P35" s="111">
        <f t="shared" si="99"/>
        <v>6.96</v>
      </c>
      <c r="Q35" s="63">
        <f t="shared" si="99"/>
        <v>6.96</v>
      </c>
      <c r="R35" s="63">
        <f t="shared" si="99"/>
        <v>6.96</v>
      </c>
      <c r="S35" s="63">
        <f t="shared" si="99"/>
        <v>6.96</v>
      </c>
      <c r="T35" s="97">
        <f t="shared" si="99"/>
        <v>6.96</v>
      </c>
      <c r="U35" s="126">
        <f>T35</f>
        <v>6.96</v>
      </c>
      <c r="V35" s="304">
        <f t="shared" ref="V35:AA35" si="100">U35</f>
        <v>6.96</v>
      </c>
      <c r="W35" s="169">
        <f t="shared" si="100"/>
        <v>6.96</v>
      </c>
      <c r="X35" s="126">
        <f t="shared" si="100"/>
        <v>6.96</v>
      </c>
      <c r="Y35" s="111">
        <f t="shared" si="100"/>
        <v>6.96</v>
      </c>
      <c r="Z35" s="63">
        <f t="shared" si="100"/>
        <v>6.96</v>
      </c>
      <c r="AA35" s="63">
        <f t="shared" si="100"/>
        <v>6.96</v>
      </c>
      <c r="AB35" s="63">
        <f t="shared" si="87"/>
        <v>6.96</v>
      </c>
      <c r="AC35" s="63">
        <f t="shared" si="88"/>
        <v>6.96</v>
      </c>
      <c r="AD35" s="63">
        <f t="shared" si="89"/>
        <v>6.96</v>
      </c>
      <c r="AE35" s="63">
        <f t="shared" si="90"/>
        <v>6.96</v>
      </c>
      <c r="AF35" s="63">
        <f t="shared" si="91"/>
        <v>6.96</v>
      </c>
      <c r="AG35" s="63">
        <f t="shared" si="92"/>
        <v>6.96</v>
      </c>
      <c r="AH35" s="63">
        <f t="shared" si="93"/>
        <v>6.96</v>
      </c>
      <c r="AI35" s="63">
        <f t="shared" si="94"/>
        <v>6.96</v>
      </c>
      <c r="AJ35" s="63">
        <f t="shared" si="95"/>
        <v>6.96</v>
      </c>
      <c r="AK35" s="63">
        <f t="shared" si="96"/>
        <v>6.96</v>
      </c>
      <c r="AL35" s="63">
        <f t="shared" si="97"/>
        <v>6.96</v>
      </c>
      <c r="AM35" s="63">
        <f t="shared" si="98"/>
        <v>6.96</v>
      </c>
      <c r="AN35" s="31" t="s">
        <v>85</v>
      </c>
    </row>
    <row r="36" spans="2:40" ht="21.75" customHeight="1" x14ac:dyDescent="0.15">
      <c r="B36" s="39"/>
      <c r="C36" s="267" t="s">
        <v>62</v>
      </c>
      <c r="D36" s="268" t="s">
        <v>12</v>
      </c>
      <c r="E36" s="269"/>
      <c r="F36" s="270">
        <v>50</v>
      </c>
      <c r="G36" s="271"/>
      <c r="H36" s="272">
        <v>50</v>
      </c>
      <c r="I36" s="272"/>
      <c r="J36" s="273">
        <v>50</v>
      </c>
      <c r="K36" s="270"/>
      <c r="L36" s="310">
        <v>50</v>
      </c>
      <c r="M36" s="274"/>
      <c r="N36" s="270">
        <v>50</v>
      </c>
      <c r="O36" s="271"/>
      <c r="P36" s="271">
        <v>50</v>
      </c>
      <c r="Q36" s="272"/>
      <c r="R36" s="272">
        <v>50</v>
      </c>
      <c r="S36" s="272"/>
      <c r="T36" s="273">
        <v>50</v>
      </c>
      <c r="U36" s="270"/>
      <c r="V36" s="310">
        <v>40</v>
      </c>
      <c r="W36" s="274"/>
      <c r="X36" s="270">
        <v>40</v>
      </c>
      <c r="Y36" s="271"/>
      <c r="Z36" s="272">
        <v>40</v>
      </c>
      <c r="AA36" s="272"/>
      <c r="AB36" s="272">
        <v>20</v>
      </c>
      <c r="AC36" s="272"/>
      <c r="AD36" s="272">
        <v>20</v>
      </c>
      <c r="AE36" s="272"/>
      <c r="AF36" s="272">
        <v>20</v>
      </c>
      <c r="AG36" s="272"/>
      <c r="AH36" s="272">
        <v>20</v>
      </c>
      <c r="AI36" s="272"/>
      <c r="AJ36" s="272">
        <v>20</v>
      </c>
      <c r="AK36" s="272"/>
      <c r="AL36" s="272"/>
      <c r="AM36" s="272"/>
      <c r="AN36" s="272"/>
    </row>
    <row r="37" spans="2:40" ht="21.75" customHeight="1" x14ac:dyDescent="0.15">
      <c r="B37" s="39"/>
      <c r="C37" s="267" t="s">
        <v>6</v>
      </c>
      <c r="D37" s="268" t="s">
        <v>12</v>
      </c>
      <c r="E37" s="275"/>
      <c r="F37" s="378"/>
      <c r="G37" s="379"/>
      <c r="H37" s="380"/>
      <c r="I37" s="380">
        <v>200</v>
      </c>
      <c r="J37" s="381"/>
      <c r="K37" s="378"/>
      <c r="L37" s="382"/>
      <c r="M37" s="383"/>
      <c r="N37" s="384"/>
      <c r="O37" s="379"/>
      <c r="P37" s="385"/>
      <c r="Q37" s="386">
        <v>200</v>
      </c>
      <c r="R37" s="386"/>
      <c r="S37" s="386"/>
      <c r="T37" s="381"/>
      <c r="U37" s="384"/>
      <c r="V37" s="387"/>
      <c r="W37" s="331"/>
      <c r="X37" s="332"/>
      <c r="Y37" s="271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</row>
    <row r="38" spans="2:40" ht="21.75" customHeight="1" x14ac:dyDescent="0.15">
      <c r="B38" s="39"/>
      <c r="C38" s="267" t="s">
        <v>39</v>
      </c>
      <c r="D38" s="268" t="s">
        <v>12</v>
      </c>
      <c r="E38" s="277"/>
      <c r="F38" s="365">
        <v>12</v>
      </c>
      <c r="G38" s="366"/>
      <c r="H38" s="367">
        <v>12</v>
      </c>
      <c r="I38" s="367"/>
      <c r="J38" s="368"/>
      <c r="K38" s="365"/>
      <c r="L38" s="369">
        <v>12</v>
      </c>
      <c r="M38" s="370"/>
      <c r="N38" s="371">
        <v>12</v>
      </c>
      <c r="O38" s="372"/>
      <c r="P38" s="373">
        <v>12</v>
      </c>
      <c r="Q38" s="374"/>
      <c r="R38" s="374"/>
      <c r="S38" s="374"/>
      <c r="T38" s="375">
        <v>12</v>
      </c>
      <c r="U38" s="376"/>
      <c r="V38" s="377">
        <v>12</v>
      </c>
      <c r="W38" s="286"/>
      <c r="X38" s="285"/>
      <c r="Y38" s="283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</row>
    <row r="39" spans="2:40" ht="21.75" customHeight="1" x14ac:dyDescent="0.15">
      <c r="B39" s="39"/>
      <c r="C39" s="267" t="s">
        <v>38</v>
      </c>
      <c r="D39" s="268" t="s">
        <v>12</v>
      </c>
      <c r="E39" s="279">
        <v>50</v>
      </c>
      <c r="F39" s="234">
        <v>250</v>
      </c>
      <c r="G39" s="242"/>
      <c r="H39" s="267"/>
      <c r="I39" s="267"/>
      <c r="J39" s="280"/>
      <c r="K39" s="234"/>
      <c r="L39" s="318"/>
      <c r="M39" s="281">
        <v>50</v>
      </c>
      <c r="N39" s="323"/>
      <c r="O39" s="282"/>
      <c r="P39" s="283">
        <v>150</v>
      </c>
      <c r="Q39" s="278"/>
      <c r="R39" s="278"/>
      <c r="S39" s="278"/>
      <c r="T39" s="284">
        <v>50</v>
      </c>
      <c r="U39" s="285"/>
      <c r="V39" s="311"/>
      <c r="W39" s="286"/>
      <c r="X39" s="285"/>
      <c r="Y39" s="283"/>
      <c r="Z39" s="278">
        <v>50</v>
      </c>
      <c r="AA39" s="278"/>
      <c r="AB39" s="278"/>
      <c r="AC39" s="278"/>
      <c r="AD39" s="278"/>
      <c r="AE39" s="278">
        <v>50</v>
      </c>
      <c r="AF39" s="278"/>
      <c r="AG39" s="278"/>
      <c r="AH39" s="278"/>
      <c r="AI39" s="278">
        <v>50</v>
      </c>
      <c r="AJ39" s="278"/>
      <c r="AK39" s="278"/>
      <c r="AL39" s="278"/>
      <c r="AM39" s="278"/>
      <c r="AN39" s="278"/>
    </row>
    <row r="40" spans="2:40" ht="21.75" customHeight="1" x14ac:dyDescent="0.15">
      <c r="B40" s="39"/>
      <c r="C40" s="267" t="s">
        <v>42</v>
      </c>
      <c r="D40" s="268" t="s">
        <v>12</v>
      </c>
      <c r="E40" s="279"/>
      <c r="F40" s="287">
        <v>10</v>
      </c>
      <c r="G40" s="288">
        <v>10</v>
      </c>
      <c r="H40" s="289">
        <v>200</v>
      </c>
      <c r="I40" s="267"/>
      <c r="J40" s="280"/>
      <c r="K40" s="290">
        <v>70</v>
      </c>
      <c r="L40" s="319">
        <v>10</v>
      </c>
      <c r="M40" s="281"/>
      <c r="N40" s="323"/>
      <c r="O40" s="282"/>
      <c r="P40" s="291">
        <v>20</v>
      </c>
      <c r="Q40" s="278"/>
      <c r="R40" s="292">
        <v>20</v>
      </c>
      <c r="S40" s="278"/>
      <c r="T40" s="284"/>
      <c r="U40" s="293">
        <v>10</v>
      </c>
      <c r="V40" s="311"/>
      <c r="W40" s="286"/>
      <c r="X40" s="293">
        <v>10</v>
      </c>
      <c r="Y40" s="283"/>
      <c r="Z40" s="278"/>
      <c r="AA40" s="292">
        <v>10</v>
      </c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</row>
    <row r="41" spans="2:40" ht="21.75" customHeight="1" x14ac:dyDescent="0.15">
      <c r="B41" s="39"/>
      <c r="C41" s="267" t="s">
        <v>142</v>
      </c>
      <c r="D41" s="268" t="s">
        <v>12</v>
      </c>
      <c r="E41" s="279"/>
      <c r="F41" s="287"/>
      <c r="G41" s="288"/>
      <c r="H41" s="289"/>
      <c r="I41" s="267"/>
      <c r="J41" s="280"/>
      <c r="K41" s="290"/>
      <c r="L41" s="319"/>
      <c r="M41" s="281"/>
      <c r="N41" s="323"/>
      <c r="O41" s="282"/>
      <c r="P41" s="291"/>
      <c r="Q41" s="278"/>
      <c r="R41" s="292"/>
      <c r="S41" s="278"/>
      <c r="T41" s="284"/>
      <c r="U41" s="293"/>
      <c r="V41" s="311"/>
      <c r="W41" s="286"/>
      <c r="X41" s="293"/>
      <c r="Y41" s="283"/>
      <c r="Z41" s="278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78"/>
    </row>
    <row r="42" spans="2:40" ht="21.75" customHeight="1" x14ac:dyDescent="0.15">
      <c r="B42" s="39"/>
      <c r="C42" s="18"/>
      <c r="D42" s="30"/>
      <c r="E42" s="225"/>
      <c r="F42" s="125"/>
      <c r="G42" s="110"/>
      <c r="H42" s="18"/>
      <c r="I42" s="18"/>
      <c r="J42" s="95"/>
      <c r="K42" s="125"/>
      <c r="L42" s="305"/>
      <c r="M42" s="251"/>
      <c r="N42" s="322"/>
      <c r="O42" s="140"/>
      <c r="P42" s="136"/>
      <c r="Q42" s="32"/>
      <c r="R42" s="32"/>
      <c r="S42" s="32"/>
      <c r="T42" s="147"/>
      <c r="U42" s="152"/>
      <c r="V42" s="303"/>
      <c r="W42" s="261"/>
      <c r="X42" s="152"/>
      <c r="Y42" s="136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</row>
    <row r="43" spans="2:40" ht="21.75" customHeight="1" thickBot="1" x14ac:dyDescent="0.2">
      <c r="B43" s="42"/>
      <c r="C43" s="43" t="s">
        <v>7</v>
      </c>
      <c r="D43" s="44"/>
      <c r="E43" s="228">
        <f t="shared" ref="E43:AA43" si="101">SUM(E28:E42)</f>
        <v>501</v>
      </c>
      <c r="F43" s="128">
        <f t="shared" si="101"/>
        <v>1177.1100000000001</v>
      </c>
      <c r="G43" s="113">
        <f t="shared" si="101"/>
        <v>493.7561</v>
      </c>
      <c r="H43" s="45">
        <f t="shared" si="101"/>
        <v>749.43866100000002</v>
      </c>
      <c r="I43" s="45">
        <f t="shared" si="101"/>
        <v>691.15804761000004</v>
      </c>
      <c r="J43" s="98">
        <f t="shared" si="101"/>
        <v>544.91462808610004</v>
      </c>
      <c r="K43" s="128">
        <f t="shared" si="101"/>
        <v>397.64614205687269</v>
      </c>
      <c r="L43" s="320">
        <f t="shared" si="101"/>
        <v>402.32860347744145</v>
      </c>
      <c r="M43" s="256">
        <f t="shared" si="101"/>
        <v>383.03788951221588</v>
      </c>
      <c r="N43" s="144">
        <f t="shared" si="101"/>
        <v>407.97426840733806</v>
      </c>
      <c r="O43" s="141">
        <f t="shared" si="101"/>
        <v>348.73801109141147</v>
      </c>
      <c r="P43" s="141">
        <f t="shared" si="101"/>
        <v>583.52939120232554</v>
      </c>
      <c r="Q43" s="46">
        <f t="shared" si="101"/>
        <v>554.34868511434888</v>
      </c>
      <c r="R43" s="46">
        <f t="shared" si="101"/>
        <v>427.1961719654924</v>
      </c>
      <c r="S43" s="46">
        <f t="shared" si="101"/>
        <v>360.07213368514732</v>
      </c>
      <c r="T43" s="133">
        <f t="shared" si="101"/>
        <v>474.9768550219988</v>
      </c>
      <c r="U43" s="144">
        <f t="shared" si="101"/>
        <v>368.07062357221884</v>
      </c>
      <c r="V43" s="312">
        <f t="shared" si="101"/>
        <v>413.03372980794103</v>
      </c>
      <c r="W43" s="256">
        <f t="shared" si="101"/>
        <v>364.02646710602045</v>
      </c>
      <c r="X43" s="144">
        <f t="shared" si="101"/>
        <v>417.04913177708067</v>
      </c>
      <c r="Y43" s="141">
        <f t="shared" si="101"/>
        <v>370.10202309485146</v>
      </c>
      <c r="Z43" s="46">
        <f t="shared" si="101"/>
        <v>463.18544332579995</v>
      </c>
      <c r="AA43" s="46">
        <f t="shared" si="101"/>
        <v>386.29969775905795</v>
      </c>
      <c r="AB43" s="46">
        <f t="shared" ref="AB43:AM43" si="102">SUM(AB28:AB42)</f>
        <v>399.44509473664851</v>
      </c>
      <c r="AC43" s="46">
        <f t="shared" si="102"/>
        <v>382.62194568401497</v>
      </c>
      <c r="AD43" s="46">
        <f t="shared" si="102"/>
        <v>405.83056514085513</v>
      </c>
      <c r="AE43" s="46">
        <f t="shared" si="102"/>
        <v>439.0712707922637</v>
      </c>
      <c r="AF43" s="46">
        <f t="shared" si="102"/>
        <v>412.34438350018632</v>
      </c>
      <c r="AG43" s="46">
        <f t="shared" si="102"/>
        <v>395.65022733518822</v>
      </c>
      <c r="AH43" s="46">
        <f t="shared" si="102"/>
        <v>418.98912960854011</v>
      </c>
      <c r="AI43" s="46">
        <f t="shared" si="102"/>
        <v>452.3614209046255</v>
      </c>
      <c r="AJ43" s="46">
        <f t="shared" si="102"/>
        <v>425.76743511367175</v>
      </c>
      <c r="AK43" s="46">
        <f t="shared" si="102"/>
        <v>409.20750946480848</v>
      </c>
      <c r="AL43" s="46">
        <f t="shared" si="102"/>
        <v>412.68198455945657</v>
      </c>
      <c r="AM43" s="46">
        <f t="shared" si="102"/>
        <v>416.19120440505111</v>
      </c>
      <c r="AN43" s="46"/>
    </row>
    <row r="44" spans="2:40" ht="21.75" customHeight="1" thickBot="1" x14ac:dyDescent="0.2">
      <c r="B44" s="47"/>
      <c r="C44" s="48" t="s">
        <v>8</v>
      </c>
      <c r="D44" s="49"/>
      <c r="E44" s="229">
        <f t="shared" ref="E44:AA44" si="103">E27-E43</f>
        <v>99</v>
      </c>
      <c r="F44" s="129">
        <f t="shared" si="103"/>
        <v>784.88999999999987</v>
      </c>
      <c r="G44" s="114">
        <f t="shared" si="103"/>
        <v>-31.756100000000004</v>
      </c>
      <c r="H44" s="50">
        <f t="shared" si="103"/>
        <v>-287.43866100000002</v>
      </c>
      <c r="I44" s="50">
        <f t="shared" si="103"/>
        <v>-229.15804761000004</v>
      </c>
      <c r="J44" s="99">
        <f t="shared" si="103"/>
        <v>-82.914628086100038</v>
      </c>
      <c r="K44" s="129">
        <f t="shared" si="103"/>
        <v>-100.64614205687269</v>
      </c>
      <c r="L44" s="321">
        <f t="shared" si="103"/>
        <v>-105.32860347744145</v>
      </c>
      <c r="M44" s="257">
        <f t="shared" si="103"/>
        <v>-86.037889512215884</v>
      </c>
      <c r="N44" s="145">
        <f t="shared" si="103"/>
        <v>-59.974268407338059</v>
      </c>
      <c r="O44" s="142">
        <f t="shared" si="103"/>
        <v>-0.73801109141146526</v>
      </c>
      <c r="P44" s="142">
        <f t="shared" si="103"/>
        <v>-235.52939120232554</v>
      </c>
      <c r="Q44" s="51">
        <f t="shared" si="103"/>
        <v>-206.34868511434888</v>
      </c>
      <c r="R44" s="51">
        <f t="shared" si="103"/>
        <v>-79.196171965492397</v>
      </c>
      <c r="S44" s="51">
        <f t="shared" si="103"/>
        <v>-12.072133685147321</v>
      </c>
      <c r="T44" s="134">
        <f t="shared" si="103"/>
        <v>-126.9768550219988</v>
      </c>
      <c r="U44" s="145">
        <f t="shared" si="103"/>
        <v>-20.070623572218835</v>
      </c>
      <c r="V44" s="313">
        <f t="shared" si="103"/>
        <v>-65.033729807941029</v>
      </c>
      <c r="W44" s="257">
        <f t="shared" si="103"/>
        <v>-16.026467106020448</v>
      </c>
      <c r="X44" s="145">
        <f t="shared" si="103"/>
        <v>-69.049131777080675</v>
      </c>
      <c r="Y44" s="142">
        <f t="shared" si="103"/>
        <v>-22.102023094851461</v>
      </c>
      <c r="Z44" s="51">
        <f t="shared" si="103"/>
        <v>-115.18544332579995</v>
      </c>
      <c r="AA44" s="51">
        <f t="shared" si="103"/>
        <v>-38.299697759057949</v>
      </c>
      <c r="AB44" s="51">
        <f t="shared" ref="AB44:AM44" si="104">AB27-AB43</f>
        <v>-51.445094736648514</v>
      </c>
      <c r="AC44" s="51">
        <f t="shared" si="104"/>
        <v>-34.621945684014975</v>
      </c>
      <c r="AD44" s="51">
        <f t="shared" si="104"/>
        <v>-57.830565140855128</v>
      </c>
      <c r="AE44" s="51">
        <f t="shared" si="104"/>
        <v>-91.071270792263704</v>
      </c>
      <c r="AF44" s="51">
        <f t="shared" si="104"/>
        <v>-64.344383500186325</v>
      </c>
      <c r="AG44" s="51">
        <f t="shared" si="104"/>
        <v>-47.65022733518822</v>
      </c>
      <c r="AH44" s="51">
        <f t="shared" si="104"/>
        <v>-70.989129608540111</v>
      </c>
      <c r="AI44" s="51">
        <f t="shared" si="104"/>
        <v>-104.3614209046255</v>
      </c>
      <c r="AJ44" s="51">
        <f t="shared" si="104"/>
        <v>-77.767435113671752</v>
      </c>
      <c r="AK44" s="51">
        <f t="shared" si="104"/>
        <v>-61.207509464808481</v>
      </c>
      <c r="AL44" s="51">
        <f t="shared" si="104"/>
        <v>-64.681984559456566</v>
      </c>
      <c r="AM44" s="51">
        <f t="shared" si="104"/>
        <v>-68.19120440505111</v>
      </c>
      <c r="AN44" s="51"/>
    </row>
    <row r="45" spans="2:40" ht="27.75" customHeight="1" thickBot="1" x14ac:dyDescent="0.2">
      <c r="B45" s="52"/>
      <c r="C45" s="53" t="s">
        <v>9</v>
      </c>
      <c r="D45" s="266">
        <v>0.02</v>
      </c>
      <c r="E45" s="356">
        <v>1000</v>
      </c>
      <c r="F45" s="357">
        <f>E45*(1+$D45)+F44</f>
        <v>1804.8899999999999</v>
      </c>
      <c r="G45" s="358">
        <f t="shared" ref="G45:AA45" si="105">F45*(1+$D45)+G44</f>
        <v>1809.2316999999998</v>
      </c>
      <c r="H45" s="333">
        <f t="shared" si="105"/>
        <v>1557.9776729999999</v>
      </c>
      <c r="I45" s="333">
        <f t="shared" si="105"/>
        <v>1359.9791788499999</v>
      </c>
      <c r="J45" s="359">
        <f t="shared" si="105"/>
        <v>1304.2641343409</v>
      </c>
      <c r="K45" s="357">
        <f t="shared" si="105"/>
        <v>1229.7032749708455</v>
      </c>
      <c r="L45" s="360">
        <f t="shared" si="105"/>
        <v>1148.9687369928211</v>
      </c>
      <c r="M45" s="361">
        <f t="shared" si="105"/>
        <v>1085.9102222204615</v>
      </c>
      <c r="N45" s="357">
        <f t="shared" si="105"/>
        <v>1047.6541582575326</v>
      </c>
      <c r="O45" s="358">
        <f t="shared" si="105"/>
        <v>1067.8692303312719</v>
      </c>
      <c r="P45" s="358">
        <f t="shared" si="105"/>
        <v>853.6972237355717</v>
      </c>
      <c r="Q45" s="333">
        <f t="shared" si="105"/>
        <v>664.42248309593424</v>
      </c>
      <c r="R45" s="333">
        <f t="shared" si="105"/>
        <v>598.51476079236045</v>
      </c>
      <c r="S45" s="333">
        <f t="shared" si="105"/>
        <v>598.41292232306046</v>
      </c>
      <c r="T45" s="359">
        <f t="shared" si="105"/>
        <v>483.40432574752282</v>
      </c>
      <c r="U45" s="357">
        <f t="shared" si="105"/>
        <v>473.00178869025444</v>
      </c>
      <c r="V45" s="360">
        <f t="shared" si="105"/>
        <v>417.4280946561185</v>
      </c>
      <c r="W45" s="361">
        <f t="shared" si="105"/>
        <v>409.75018944322045</v>
      </c>
      <c r="X45" s="357">
        <f t="shared" si="105"/>
        <v>348.8960614550042</v>
      </c>
      <c r="Y45" s="358">
        <f t="shared" si="105"/>
        <v>333.77195958925284</v>
      </c>
      <c r="Z45" s="333">
        <f t="shared" si="105"/>
        <v>225.26195545523797</v>
      </c>
      <c r="AA45" s="333">
        <f t="shared" si="105"/>
        <v>191.46749680528478</v>
      </c>
      <c r="AB45" s="333">
        <f t="shared" ref="AB45" si="106">AA45*(1+$D45)+AB44</f>
        <v>143.85175200474197</v>
      </c>
      <c r="AC45" s="333">
        <f t="shared" ref="AC45" si="107">AB45*(1+$D45)+AC44</f>
        <v>112.10684136082185</v>
      </c>
      <c r="AD45" s="333">
        <f t="shared" ref="AD45" si="108">AC45*(1+$D45)+AD44</f>
        <v>56.518413047183159</v>
      </c>
      <c r="AE45" s="333">
        <f t="shared" ref="AE45" si="109">AD45*(1+$D45)+AE44</f>
        <v>-33.422489484136882</v>
      </c>
      <c r="AF45" s="333">
        <f t="shared" ref="AF45" si="110">AE45*(1+$D45)+AF44</f>
        <v>-98.435322774005954</v>
      </c>
      <c r="AG45" s="333">
        <f t="shared" ref="AG45" si="111">AF45*(1+$D45)+AG44</f>
        <v>-148.05425656467429</v>
      </c>
      <c r="AH45" s="333">
        <f t="shared" ref="AH45" si="112">AG45*(1+$D45)+AH44</f>
        <v>-222.00447130450789</v>
      </c>
      <c r="AI45" s="333">
        <f t="shared" ref="AI45" si="113">AH45*(1+$D45)+AI44</f>
        <v>-330.80598163522359</v>
      </c>
      <c r="AJ45" s="333">
        <f t="shared" ref="AJ45" si="114">AI45*(1+$D45)+AJ44</f>
        <v>-415.18953638159979</v>
      </c>
      <c r="AK45" s="333">
        <f t="shared" ref="AK45" si="115">AJ45*(1+$D45)+AK44</f>
        <v>-484.7008365740403</v>
      </c>
      <c r="AL45" s="333">
        <f t="shared" ref="AL45" si="116">AK45*(1+$D45)+AL44</f>
        <v>-559.07683786497773</v>
      </c>
      <c r="AM45" s="333">
        <f t="shared" ref="AM45" si="117">AL45*(1+$D45)+AM44</f>
        <v>-638.44957902732835</v>
      </c>
      <c r="AN45" s="54"/>
    </row>
    <row r="46" spans="2:40" ht="23.25" customHeight="1" thickTop="1" x14ac:dyDescent="0.15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</row>
    <row r="47" spans="2:40" ht="11.25" customHeight="1" x14ac:dyDescent="0.15">
      <c r="E47" s="7"/>
      <c r="T47" s="6"/>
    </row>
  </sheetData>
  <mergeCells count="3">
    <mergeCell ref="D2:D4"/>
    <mergeCell ref="B5:B8"/>
    <mergeCell ref="B9:C11"/>
  </mergeCells>
  <phoneticPr fontId="3"/>
  <pageMargins left="0.18" right="0.2" top="0.74803149606299213" bottom="0.26" header="0.31496062992125984" footer="0.13"/>
  <pageSetup paperSize="9" scale="52" orientation="landscape" horizontalDpi="4294967293" r:id="rId1"/>
  <headerFooter alignWithMargins="0"/>
  <colBreaks count="1" manualBreakCount="1">
    <brk id="1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8"/>
  <sheetViews>
    <sheetView workbookViewId="0">
      <selection activeCell="K27" sqref="K27"/>
    </sheetView>
  </sheetViews>
  <sheetFormatPr defaultRowHeight="12" x14ac:dyDescent="0.15"/>
  <cols>
    <col min="1" max="1" width="1.75" style="57" customWidth="1"/>
    <col min="2" max="2" width="9" style="57"/>
    <col min="3" max="3" width="11.75" style="57" customWidth="1"/>
    <col min="4" max="4" width="10.375" style="57" customWidth="1"/>
    <col min="5" max="7" width="11.75" style="57" customWidth="1"/>
    <col min="8" max="8" width="21.625" style="57" customWidth="1"/>
    <col min="9" max="16384" width="9" style="57"/>
  </cols>
  <sheetData>
    <row r="1" spans="2:8" ht="12.75" thickBot="1" x14ac:dyDescent="0.2"/>
    <row r="2" spans="2:8" ht="12.75" thickTop="1" x14ac:dyDescent="0.15">
      <c r="B2" s="57" t="s">
        <v>36</v>
      </c>
      <c r="D2" s="175" t="s">
        <v>66</v>
      </c>
      <c r="E2" s="57">
        <v>12</v>
      </c>
      <c r="F2" s="185" t="s">
        <v>59</v>
      </c>
      <c r="G2" s="186">
        <v>12</v>
      </c>
    </row>
    <row r="3" spans="2:8" x14ac:dyDescent="0.15">
      <c r="B3" s="354" t="s">
        <v>18</v>
      </c>
      <c r="C3" s="355"/>
      <c r="D3" s="61" t="s">
        <v>29</v>
      </c>
      <c r="E3" s="173" t="s">
        <v>30</v>
      </c>
      <c r="F3" s="187" t="s">
        <v>29</v>
      </c>
      <c r="G3" s="188" t="s">
        <v>30</v>
      </c>
      <c r="H3" s="174" t="s">
        <v>19</v>
      </c>
    </row>
    <row r="4" spans="2:8" x14ac:dyDescent="0.15">
      <c r="B4" s="60" t="s">
        <v>20</v>
      </c>
      <c r="C4" s="164"/>
      <c r="D4" s="214"/>
      <c r="E4" s="172">
        <f t="shared" ref="E4:E11" si="0">D4*E$2</f>
        <v>0</v>
      </c>
      <c r="F4" s="206">
        <v>100000</v>
      </c>
      <c r="G4" s="190">
        <f t="shared" ref="G4:G11" si="1">F4*G$2</f>
        <v>1200000</v>
      </c>
      <c r="H4" s="164"/>
    </row>
    <row r="5" spans="2:8" x14ac:dyDescent="0.15">
      <c r="B5" s="65" t="s">
        <v>22</v>
      </c>
      <c r="C5" s="66"/>
      <c r="D5" s="214"/>
      <c r="E5" s="172">
        <f t="shared" si="0"/>
        <v>0</v>
      </c>
      <c r="F5" s="206">
        <v>20000</v>
      </c>
      <c r="G5" s="190">
        <f t="shared" si="1"/>
        <v>240000</v>
      </c>
      <c r="H5" s="164"/>
    </row>
    <row r="6" spans="2:8" x14ac:dyDescent="0.15">
      <c r="B6" s="65" t="s">
        <v>37</v>
      </c>
      <c r="C6" s="66"/>
      <c r="D6" s="214"/>
      <c r="E6" s="172">
        <f t="shared" si="0"/>
        <v>0</v>
      </c>
      <c r="F6" s="206">
        <v>30000</v>
      </c>
      <c r="G6" s="190">
        <f t="shared" si="1"/>
        <v>360000</v>
      </c>
      <c r="H6" s="164"/>
    </row>
    <row r="7" spans="2:8" x14ac:dyDescent="0.15">
      <c r="B7" s="60" t="s">
        <v>48</v>
      </c>
      <c r="C7" s="164"/>
      <c r="D7" s="214"/>
      <c r="E7" s="172">
        <f t="shared" si="0"/>
        <v>0</v>
      </c>
      <c r="F7" s="206">
        <v>5000</v>
      </c>
      <c r="G7" s="190">
        <f t="shared" si="1"/>
        <v>60000</v>
      </c>
      <c r="H7" s="164"/>
    </row>
    <row r="8" spans="2:8" x14ac:dyDescent="0.15">
      <c r="B8" s="60" t="s">
        <v>52</v>
      </c>
      <c r="C8" s="164"/>
      <c r="D8" s="214"/>
      <c r="E8" s="172">
        <f t="shared" si="0"/>
        <v>0</v>
      </c>
      <c r="F8" s="206">
        <v>20000</v>
      </c>
      <c r="G8" s="190">
        <f t="shared" si="1"/>
        <v>240000</v>
      </c>
      <c r="H8" s="164"/>
    </row>
    <row r="9" spans="2:8" x14ac:dyDescent="0.15">
      <c r="B9" s="60" t="s">
        <v>51</v>
      </c>
      <c r="C9" s="164"/>
      <c r="D9" s="214"/>
      <c r="E9" s="172">
        <f t="shared" si="0"/>
        <v>0</v>
      </c>
      <c r="F9" s="206">
        <v>5000</v>
      </c>
      <c r="G9" s="190">
        <f t="shared" si="1"/>
        <v>60000</v>
      </c>
      <c r="H9" s="164"/>
    </row>
    <row r="10" spans="2:8" x14ac:dyDescent="0.15">
      <c r="B10" s="60" t="s">
        <v>57</v>
      </c>
      <c r="C10" s="164"/>
      <c r="D10" s="214"/>
      <c r="E10" s="172">
        <f t="shared" si="0"/>
        <v>0</v>
      </c>
      <c r="F10" s="206">
        <v>40000</v>
      </c>
      <c r="G10" s="190">
        <f t="shared" si="1"/>
        <v>480000</v>
      </c>
      <c r="H10" s="164" t="s">
        <v>58</v>
      </c>
    </row>
    <row r="11" spans="2:8" x14ac:dyDescent="0.15">
      <c r="B11" s="67" t="s">
        <v>21</v>
      </c>
      <c r="C11" s="68"/>
      <c r="D11" s="75">
        <f>SUM(D12:D16)</f>
        <v>0</v>
      </c>
      <c r="E11" s="176">
        <f t="shared" si="0"/>
        <v>0</v>
      </c>
      <c r="F11" s="191">
        <f>SUM(F12:F16)</f>
        <v>30000</v>
      </c>
      <c r="G11" s="192">
        <f t="shared" si="1"/>
        <v>360000</v>
      </c>
      <c r="H11" s="181"/>
    </row>
    <row r="12" spans="2:8" x14ac:dyDescent="0.15">
      <c r="B12" s="69"/>
      <c r="C12" s="60" t="s">
        <v>25</v>
      </c>
      <c r="D12" s="214"/>
      <c r="E12" s="172">
        <f t="shared" ref="E12:G14" si="2">D12*E$2</f>
        <v>0</v>
      </c>
      <c r="F12" s="206">
        <v>9000</v>
      </c>
      <c r="G12" s="190">
        <f t="shared" si="2"/>
        <v>108000</v>
      </c>
      <c r="H12" s="164"/>
    </row>
    <row r="13" spans="2:8" x14ac:dyDescent="0.15">
      <c r="B13" s="69"/>
      <c r="C13" s="60" t="s">
        <v>26</v>
      </c>
      <c r="D13" s="214"/>
      <c r="E13" s="172">
        <f t="shared" si="2"/>
        <v>0</v>
      </c>
      <c r="F13" s="206">
        <v>8000</v>
      </c>
      <c r="G13" s="190">
        <f t="shared" si="2"/>
        <v>96000</v>
      </c>
      <c r="H13" s="164"/>
    </row>
    <row r="14" spans="2:8" x14ac:dyDescent="0.15">
      <c r="B14" s="69"/>
      <c r="C14" s="60" t="s">
        <v>27</v>
      </c>
      <c r="D14" s="214"/>
      <c r="E14" s="172">
        <f t="shared" si="2"/>
        <v>0</v>
      </c>
      <c r="F14" s="206">
        <v>8000</v>
      </c>
      <c r="G14" s="190">
        <f t="shared" si="2"/>
        <v>96000</v>
      </c>
      <c r="H14" s="164"/>
    </row>
    <row r="15" spans="2:8" x14ac:dyDescent="0.15">
      <c r="B15" s="69"/>
      <c r="C15" s="60" t="s">
        <v>54</v>
      </c>
      <c r="D15" s="214"/>
      <c r="E15" s="172">
        <f>D15*6</f>
        <v>0</v>
      </c>
      <c r="F15" s="206">
        <v>5000</v>
      </c>
      <c r="G15" s="190">
        <f>F15*6</f>
        <v>30000</v>
      </c>
      <c r="H15" s="164" t="s">
        <v>55</v>
      </c>
    </row>
    <row r="16" spans="2:8" x14ac:dyDescent="0.15">
      <c r="B16" s="70"/>
      <c r="C16" s="60"/>
      <c r="D16" s="215"/>
      <c r="E16" s="172"/>
      <c r="F16" s="189"/>
      <c r="G16" s="190"/>
      <c r="H16" s="164"/>
    </row>
    <row r="17" spans="2:8" x14ac:dyDescent="0.15">
      <c r="B17" s="72" t="s">
        <v>49</v>
      </c>
      <c r="C17" s="71"/>
      <c r="D17" s="76">
        <f>SUM(D18:D22)</f>
        <v>0</v>
      </c>
      <c r="E17" s="177">
        <f>D17*E$2</f>
        <v>0</v>
      </c>
      <c r="F17" s="193">
        <f>SUM(F18:F22)</f>
        <v>24000</v>
      </c>
      <c r="G17" s="194">
        <f>F17*G$2</f>
        <v>288000</v>
      </c>
      <c r="H17" s="182"/>
    </row>
    <row r="18" spans="2:8" x14ac:dyDescent="0.15">
      <c r="B18" s="73"/>
      <c r="C18" s="60" t="s">
        <v>23</v>
      </c>
      <c r="D18" s="214"/>
      <c r="E18" s="172">
        <f t="shared" ref="E18:G22" si="3">D18*E$2</f>
        <v>0</v>
      </c>
      <c r="F18" s="206">
        <v>3000</v>
      </c>
      <c r="G18" s="190">
        <f t="shared" si="3"/>
        <v>36000</v>
      </c>
      <c r="H18" s="164"/>
    </row>
    <row r="19" spans="2:8" x14ac:dyDescent="0.15">
      <c r="B19" s="73"/>
      <c r="C19" s="60" t="s">
        <v>24</v>
      </c>
      <c r="D19" s="214"/>
      <c r="E19" s="172">
        <f t="shared" si="3"/>
        <v>0</v>
      </c>
      <c r="F19" s="206">
        <v>3000</v>
      </c>
      <c r="G19" s="190">
        <f t="shared" si="3"/>
        <v>36000</v>
      </c>
      <c r="H19" s="164"/>
    </row>
    <row r="20" spans="2:8" x14ac:dyDescent="0.15">
      <c r="B20" s="73"/>
      <c r="C20" s="60" t="s">
        <v>35</v>
      </c>
      <c r="D20" s="214"/>
      <c r="E20" s="172">
        <f t="shared" si="3"/>
        <v>0</v>
      </c>
      <c r="F20" s="206">
        <v>3000</v>
      </c>
      <c r="G20" s="190">
        <f t="shared" si="3"/>
        <v>36000</v>
      </c>
      <c r="H20" s="164"/>
    </row>
    <row r="21" spans="2:8" x14ac:dyDescent="0.15">
      <c r="B21" s="73"/>
      <c r="C21" s="60" t="s">
        <v>33</v>
      </c>
      <c r="D21" s="214"/>
      <c r="E21" s="172">
        <f t="shared" si="3"/>
        <v>0</v>
      </c>
      <c r="F21" s="206">
        <v>7000</v>
      </c>
      <c r="G21" s="190">
        <f t="shared" si="3"/>
        <v>84000</v>
      </c>
      <c r="H21" s="164"/>
    </row>
    <row r="22" spans="2:8" x14ac:dyDescent="0.15">
      <c r="B22" s="74"/>
      <c r="C22" s="60" t="s">
        <v>50</v>
      </c>
      <c r="D22" s="214"/>
      <c r="E22" s="172">
        <f t="shared" si="3"/>
        <v>0</v>
      </c>
      <c r="F22" s="206">
        <v>8000</v>
      </c>
      <c r="G22" s="190">
        <f t="shared" si="3"/>
        <v>96000</v>
      </c>
      <c r="H22" s="164" t="s">
        <v>53</v>
      </c>
    </row>
    <row r="23" spans="2:8" x14ac:dyDescent="0.15">
      <c r="B23" s="77" t="s">
        <v>47</v>
      </c>
      <c r="C23" s="80"/>
      <c r="D23" s="81"/>
      <c r="E23" s="178">
        <f>SUM(E24:E26)</f>
        <v>0</v>
      </c>
      <c r="F23" s="195"/>
      <c r="G23" s="196">
        <f>SUM(G24:G26)</f>
        <v>80000</v>
      </c>
      <c r="H23" s="183"/>
    </row>
    <row r="24" spans="2:8" x14ac:dyDescent="0.15">
      <c r="B24" s="78"/>
      <c r="C24" s="60" t="s">
        <v>31</v>
      </c>
      <c r="D24" s="214"/>
      <c r="E24" s="213"/>
      <c r="F24" s="189"/>
      <c r="G24" s="207">
        <v>60000</v>
      </c>
      <c r="H24" s="164" t="s">
        <v>65</v>
      </c>
    </row>
    <row r="25" spans="2:8" x14ac:dyDescent="0.15">
      <c r="B25" s="78"/>
      <c r="C25" s="60" t="s">
        <v>32</v>
      </c>
      <c r="D25" s="214"/>
      <c r="E25" s="213"/>
      <c r="F25" s="189"/>
      <c r="G25" s="207">
        <v>20000</v>
      </c>
      <c r="H25" s="164" t="s">
        <v>56</v>
      </c>
    </row>
    <row r="26" spans="2:8" x14ac:dyDescent="0.15">
      <c r="B26" s="79"/>
      <c r="C26" s="60"/>
      <c r="D26" s="59"/>
      <c r="E26" s="172"/>
      <c r="F26" s="189"/>
      <c r="G26" s="190"/>
      <c r="H26" s="164"/>
    </row>
    <row r="27" spans="2:8" x14ac:dyDescent="0.15">
      <c r="B27" s="82" t="s">
        <v>28</v>
      </c>
      <c r="C27" s="84"/>
      <c r="D27" s="85">
        <f>SUM(D28:D31)</f>
        <v>0</v>
      </c>
      <c r="E27" s="179">
        <f>D27*E$2</f>
        <v>0</v>
      </c>
      <c r="F27" s="197">
        <f>SUM(F28:F31)</f>
        <v>20000</v>
      </c>
      <c r="G27" s="198">
        <f>F27*G$2</f>
        <v>240000</v>
      </c>
      <c r="H27" s="184"/>
    </row>
    <row r="28" spans="2:8" x14ac:dyDescent="0.15">
      <c r="B28" s="82"/>
      <c r="C28" s="60" t="s">
        <v>46</v>
      </c>
      <c r="D28" s="216"/>
      <c r="E28" s="172">
        <f>D28*E$2</f>
        <v>0</v>
      </c>
      <c r="F28" s="206">
        <v>20000</v>
      </c>
      <c r="G28" s="190">
        <f>F28*G$2</f>
        <v>240000</v>
      </c>
      <c r="H28" s="164"/>
    </row>
    <row r="29" spans="2:8" x14ac:dyDescent="0.15">
      <c r="B29" s="82"/>
      <c r="C29" s="60"/>
      <c r="D29" s="59"/>
      <c r="E29" s="172"/>
      <c r="F29" s="189"/>
      <c r="G29" s="190"/>
      <c r="H29" s="164"/>
    </row>
    <row r="30" spans="2:8" x14ac:dyDescent="0.15">
      <c r="B30" s="82"/>
      <c r="C30" s="60"/>
      <c r="D30" s="59"/>
      <c r="E30" s="172"/>
      <c r="F30" s="189"/>
      <c r="G30" s="190"/>
      <c r="H30" s="164"/>
    </row>
    <row r="31" spans="2:8" x14ac:dyDescent="0.15">
      <c r="B31" s="83"/>
      <c r="C31" s="60"/>
      <c r="D31" s="59"/>
      <c r="E31" s="172"/>
      <c r="F31" s="189"/>
      <c r="G31" s="190"/>
      <c r="H31" s="164"/>
    </row>
    <row r="32" spans="2:8" ht="4.5" customHeight="1" x14ac:dyDescent="0.15">
      <c r="D32" s="58"/>
      <c r="E32" s="58"/>
      <c r="F32" s="199"/>
      <c r="G32" s="200"/>
    </row>
    <row r="33" spans="2:8" x14ac:dyDescent="0.15">
      <c r="B33" s="354" t="s">
        <v>16</v>
      </c>
      <c r="C33" s="355"/>
      <c r="D33" s="86">
        <f>SUM(D4:D10)+D11+D17+D23+D27</f>
        <v>0</v>
      </c>
      <c r="E33" s="180">
        <f>SUM(E4:E10)+E11+E17+E23+E27</f>
        <v>0</v>
      </c>
      <c r="F33" s="201">
        <f>SUM(F4:F10)+F11+F17+F23+F27</f>
        <v>294000</v>
      </c>
      <c r="G33" s="202">
        <f>SUM(G4:G10)+G11+G17+G23+G27</f>
        <v>3608000</v>
      </c>
      <c r="H33" s="168"/>
    </row>
    <row r="34" spans="2:8" ht="12.75" thickBot="1" x14ac:dyDescent="0.2">
      <c r="D34" s="58"/>
      <c r="E34" s="204">
        <f>ROUNDUP(E33,-4)/10000</f>
        <v>0</v>
      </c>
      <c r="F34" s="203"/>
      <c r="G34" s="205">
        <f>ROUNDUP(G33,-4)/10000</f>
        <v>361</v>
      </c>
    </row>
    <row r="35" spans="2:8" ht="12.75" thickTop="1" x14ac:dyDescent="0.15">
      <c r="D35" s="58"/>
      <c r="E35" s="58"/>
      <c r="F35" s="212" t="s">
        <v>60</v>
      </c>
      <c r="G35" s="58"/>
    </row>
    <row r="36" spans="2:8" x14ac:dyDescent="0.15">
      <c r="D36" s="58"/>
      <c r="E36" s="58"/>
      <c r="F36" s="58"/>
      <c r="G36" s="58"/>
    </row>
    <row r="37" spans="2:8" x14ac:dyDescent="0.15">
      <c r="D37" s="58"/>
      <c r="E37" s="58"/>
      <c r="F37" s="58"/>
      <c r="G37" s="58"/>
    </row>
    <row r="38" spans="2:8" x14ac:dyDescent="0.15">
      <c r="D38" s="58"/>
      <c r="E38" s="58"/>
      <c r="F38" s="58"/>
      <c r="G38" s="58"/>
    </row>
  </sheetData>
  <mergeCells count="2">
    <mergeCell ref="B3:C3"/>
    <mergeCell ref="B33:C33"/>
  </mergeCells>
  <phoneticPr fontId="3"/>
  <pageMargins left="0.74" right="0.21" top="1" bottom="1" header="0.51200000000000001" footer="0.51200000000000001"/>
  <pageSetup paperSize="9" fitToHeight="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説明</vt:lpstr>
      <vt:lpstr>CF（2019年3月）</vt:lpstr>
      <vt:lpstr>基本生活費</vt:lpstr>
      <vt:lpstr>'CF（2019年3月）'!Print_Area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濱田英幸</dc:creator>
  <cp:lastModifiedBy>濱田英幸</cp:lastModifiedBy>
  <cp:lastPrinted>2015-12-30T04:07:25Z</cp:lastPrinted>
  <dcterms:created xsi:type="dcterms:W3CDTF">2003-05-02T11:49:04Z</dcterms:created>
  <dcterms:modified xsi:type="dcterms:W3CDTF">2019-12-26T22:44:19Z</dcterms:modified>
</cp:coreProperties>
</file>